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600" windowHeight="9435" firstSheet="1" activeTab="1"/>
  </bookViews>
  <sheets>
    <sheet name="Planificacion " sheetId="14" r:id="rId1"/>
    <sheet name="Cooperacion Internacional " sheetId="17" r:id="rId2"/>
    <sheet name="Cooperación Internacional" sheetId="20" r:id="rId3"/>
    <sheet name="Programas" sheetId="8" r:id="rId4"/>
    <sheet name="OBJ Reslt A01 " sheetId="15" r:id="rId5"/>
  </sheets>
  <definedNames>
    <definedName name="_xlnm.Print_Area" localSheetId="1">'Cooperacion Internacional '!$A$1:$R$32</definedName>
    <definedName name="_xlnm.Print_Area" localSheetId="4">'OBJ Reslt A01 '!$A$1:$E$86</definedName>
    <definedName name="_xlnm.Print_Area" localSheetId="0">'Planificacion '!$A$1:$R$36</definedName>
    <definedName name="_xlnm.Print_Area" localSheetId="3">Programas!$A$1:$F$147</definedName>
    <definedName name="_xlnm.Print_Titles" localSheetId="3">Programas!$2:$3</definedName>
  </definedNames>
  <calcPr calcId="152511"/>
</workbook>
</file>

<file path=xl/calcChain.xml><?xml version="1.0" encoding="utf-8"?>
<calcChain xmlns="http://schemas.openxmlformats.org/spreadsheetml/2006/main">
  <c r="G27" i="17" l="1"/>
  <c r="G21" i="17"/>
  <c r="G35" i="20" l="1"/>
  <c r="C35" i="20" s="1"/>
  <c r="G34" i="20"/>
  <c r="K32" i="20"/>
  <c r="J32" i="20"/>
  <c r="K31" i="20"/>
  <c r="J31" i="20"/>
  <c r="G31" i="20"/>
  <c r="G32" i="20"/>
  <c r="C31" i="20" s="1"/>
  <c r="K30" i="20"/>
  <c r="J30" i="20"/>
  <c r="I30" i="20"/>
  <c r="H30" i="20"/>
  <c r="G29" i="20"/>
  <c r="K29" i="20"/>
  <c r="J29" i="20"/>
  <c r="I29" i="20"/>
  <c r="H29" i="20"/>
  <c r="I17" i="20"/>
  <c r="H17" i="20"/>
  <c r="I18" i="20"/>
  <c r="H18" i="20"/>
  <c r="T18" i="20"/>
  <c r="G21" i="20"/>
  <c r="G59" i="20"/>
  <c r="C59" i="20" s="1"/>
  <c r="G50" i="20" l="1"/>
  <c r="G51" i="20"/>
  <c r="G30" i="20"/>
  <c r="C29" i="20" s="1"/>
  <c r="G26" i="20"/>
  <c r="G25" i="20"/>
  <c r="C50" i="20" l="1"/>
  <c r="C25" i="20"/>
  <c r="G22" i="20"/>
  <c r="C21" i="20" s="1"/>
  <c r="G20" i="20"/>
  <c r="G19" i="20"/>
  <c r="G23" i="20"/>
  <c r="C23" i="20" s="1"/>
  <c r="K23" i="20"/>
  <c r="J23" i="20"/>
  <c r="I23" i="20"/>
  <c r="H23" i="20"/>
  <c r="K15" i="20"/>
  <c r="J15" i="20"/>
  <c r="I15" i="20"/>
  <c r="H15" i="20"/>
  <c r="G15" i="20"/>
  <c r="C19" i="20" l="1"/>
  <c r="G16" i="20"/>
  <c r="C15" i="20" s="1"/>
  <c r="G88" i="20" l="1"/>
  <c r="C88" i="20" s="1"/>
  <c r="G87" i="20"/>
  <c r="K87" i="20" s="1"/>
  <c r="G86" i="20"/>
  <c r="K86" i="20" s="1"/>
  <c r="G85" i="20"/>
  <c r="K85" i="20" s="1"/>
  <c r="G84" i="20"/>
  <c r="K84" i="20" s="1"/>
  <c r="K83" i="20"/>
  <c r="G83" i="20"/>
  <c r="G82" i="20"/>
  <c r="C82" i="20"/>
  <c r="K81" i="20"/>
  <c r="J81" i="20"/>
  <c r="I81" i="20"/>
  <c r="H81" i="20"/>
  <c r="G81" i="20"/>
  <c r="K66" i="20"/>
  <c r="J66" i="20"/>
  <c r="I66" i="20"/>
  <c r="G66" i="20"/>
  <c r="K65" i="20"/>
  <c r="J65" i="20"/>
  <c r="I65" i="20"/>
  <c r="G65" i="20"/>
  <c r="C65" i="20" s="1"/>
  <c r="G62" i="20"/>
  <c r="H62" i="20" s="1"/>
  <c r="G61" i="20"/>
  <c r="H61" i="20" s="1"/>
  <c r="G64" i="20"/>
  <c r="G63" i="20"/>
  <c r="G58" i="20"/>
  <c r="G57" i="20"/>
  <c r="G56" i="20"/>
  <c r="G55" i="20"/>
  <c r="G54" i="20"/>
  <c r="G53" i="20"/>
  <c r="G52" i="20"/>
  <c r="C48" i="20"/>
  <c r="G18" i="20"/>
  <c r="G17" i="20"/>
  <c r="G33" i="20"/>
  <c r="G11" i="20"/>
  <c r="C17" i="20" l="1"/>
  <c r="L11" i="20" s="1"/>
  <c r="C81" i="20"/>
  <c r="C39" i="20"/>
  <c r="C57" i="20"/>
  <c r="C63" i="20"/>
  <c r="C52" i="20"/>
  <c r="C55" i="20"/>
  <c r="C85" i="20"/>
  <c r="C90" i="20" s="1"/>
  <c r="C61" i="20"/>
  <c r="C71" i="20" l="1"/>
  <c r="L75" i="20"/>
  <c r="C91" i="20"/>
  <c r="L43" i="20"/>
  <c r="J28" i="17"/>
  <c r="I28" i="17"/>
  <c r="H28" i="17"/>
  <c r="G28" i="17"/>
  <c r="G26" i="17"/>
  <c r="G25" i="17"/>
  <c r="G24" i="17"/>
  <c r="G23" i="17"/>
  <c r="C23" i="17"/>
  <c r="G22" i="17"/>
  <c r="C21" i="17" s="1"/>
  <c r="G19" i="17"/>
  <c r="C19" i="17" s="1"/>
  <c r="C25" i="17" l="1"/>
  <c r="C27" i="17"/>
  <c r="L90" i="20"/>
  <c r="D85" i="15"/>
  <c r="D77" i="15"/>
  <c r="D53" i="15"/>
  <c r="D31" i="15"/>
  <c r="D32" i="15" s="1"/>
  <c r="F43" i="8"/>
  <c r="D86" i="15" l="1"/>
</calcChain>
</file>

<file path=xl/sharedStrings.xml><?xml version="1.0" encoding="utf-8"?>
<sst xmlns="http://schemas.openxmlformats.org/spreadsheetml/2006/main" count="943" uniqueCount="515">
  <si>
    <t>Ene-Mar</t>
  </si>
  <si>
    <t>Abr-Jun</t>
  </si>
  <si>
    <t>Oct-Dic</t>
  </si>
  <si>
    <t>Presupuesto</t>
  </si>
  <si>
    <t>Riesgo(s)</t>
  </si>
  <si>
    <t>Unidad Ejecutora:</t>
  </si>
  <si>
    <t>Insumos</t>
  </si>
  <si>
    <t>Cantidad</t>
  </si>
  <si>
    <t>Monto (RD$)</t>
  </si>
  <si>
    <t>Prog.</t>
  </si>
  <si>
    <t>Act.</t>
  </si>
  <si>
    <t>Objeto</t>
  </si>
  <si>
    <t>Cuenta</t>
  </si>
  <si>
    <t>Subcta.</t>
  </si>
  <si>
    <t>Auxiliar</t>
  </si>
  <si>
    <t>Fomento de la igualdad de genero en la educación y capacitación</t>
  </si>
  <si>
    <t>Promocion de los Derechos a la Salud Integral, Salud Sexual y  Reproductiva de la Mujer </t>
  </si>
  <si>
    <t xml:space="preserve">MINISTERIO DE LA MUJER                                                                                                                                                                                                                          DIRECCION DE PLANIFICACION Y DESARROLLO
PROGRAMAS Y ACTIVIDADES  2016
</t>
  </si>
  <si>
    <t>COD</t>
  </si>
  <si>
    <t xml:space="preserve">AREA </t>
  </si>
  <si>
    <t xml:space="preserve">ACTIVIDAD </t>
  </si>
  <si>
    <t xml:space="preserve">PRODUCTOS </t>
  </si>
  <si>
    <t>PRESUPUESTO 2015</t>
  </si>
  <si>
    <t xml:space="preserve">CARGADO </t>
  </si>
  <si>
    <t>PROYECTADO</t>
  </si>
  <si>
    <t>01  01   0000</t>
  </si>
  <si>
    <t xml:space="preserve">Actividades Centrales </t>
  </si>
  <si>
    <r>
      <t xml:space="preserve">Dirección Superior  y Planificacion                                                                                                                                                                                                                                                                                                                                                                    Planificacion y Desarrollo:      </t>
    </r>
    <r>
      <rPr>
        <sz val="14"/>
        <color theme="1"/>
        <rFont val="Arial"/>
        <family val="2"/>
      </rPr>
      <t>Apoyar la definición, articulación y promoción de normas y políticas propiciadoras de la equidad de género en el territorio nacional, en el ámbito económico, político, social y cultural,  estableciendo los mecanismos y procedimientos necesarios para su implementación.</t>
    </r>
  </si>
  <si>
    <t xml:space="preserve"> Seguimiento y                                                                         Formular Plan Operativo y Presupuesto  2017.                                                                                                 Formular Plan de Emergencia y Contingencia Institucional.                                                    </t>
  </si>
  <si>
    <t xml:space="preserve">Seguimiento  al Plan Estratégico del Ministerio de la Mujer   2015- 2020,  en ejecución.                                                                     </t>
  </si>
  <si>
    <t>Formulación del Plan Operativo y Presupuesto 2017</t>
  </si>
  <si>
    <t>Formulación y seguimiento  del Plan de Compras 2017</t>
  </si>
  <si>
    <t>Formulación del Plan de emergencia y contingencia institucional, evaluación de las vulnerabilidades de  la Institución.</t>
  </si>
  <si>
    <t>Seguimiento a la ejecución de los planes programas y proyectos de las  Asociaciones Sin Fines de Lucro bajo la cobertura del  Ministerio de la Mujer.</t>
  </si>
  <si>
    <t>Fortalecer el funcionamiento de la Guía de Evaluación del Desempeño, Inducción y Descripción de Puestos.</t>
  </si>
  <si>
    <t>Formulación de mejoras de procesos y de las estructuras organizativas de la institución.</t>
  </si>
  <si>
    <t>Realización de Diagnósticos  Organizacionales para llevar a cabo los procesos de reestructuración requeridos  conformes a los enfoques  actuales de Genero y  Desarrollo.</t>
  </si>
  <si>
    <t xml:space="preserve">Eficientizar la gestión institucional a través del seguimiento en el Mmujer , a partir de la implantación de las Herramientas de Planificacion, seguimiento y control aprobadas. </t>
  </si>
  <si>
    <t>Seguimiento al Programa de Mejoramiento de la Gestión  de la calidad  de manera articulada  con el Ministerio de Administración publica</t>
  </si>
  <si>
    <t xml:space="preserve">Elaboración de memoria anual e informes ejecutivos 2016 </t>
  </si>
  <si>
    <t>Actualización del  Estudio sobre Mujer Dominicana en Cifras.</t>
  </si>
  <si>
    <t>Actualización Estadísticas de Servicios que ofrece el Ministerio de la Mujer.</t>
  </si>
  <si>
    <t>Medición y análisis del uso del tiempo en el ámbito nacional.</t>
  </si>
  <si>
    <t>Incrementar la cartera de proyectos del Ministerio de la Mujer.</t>
  </si>
  <si>
    <t>Actualización  del directorio de agencias, embajadas y organismos de cooperación internacional.</t>
  </si>
  <si>
    <t>Revisión y actualización de la carpeta de proyectos vigentes y /o en ejecución.</t>
  </si>
  <si>
    <t xml:space="preserve">Activación de las Mesas de Cooperación de Genero.  </t>
  </si>
  <si>
    <t>Fortalecimiento de las relaciones  con las agencias y los organismos de la cooperación  internacional.</t>
  </si>
  <si>
    <t>Recursos Humanos:</t>
  </si>
  <si>
    <t xml:space="preserve">Aplicar la Ley de  la Función Pública a lo interno del Ministerio de la Mujer  </t>
  </si>
  <si>
    <t>Aplicación de los Subsistemas de Gestión contemplados en la Ley 14-91 de Servicio Civil y Carrera  Administrativa y su Reglamento de Aplicación 81-94.</t>
  </si>
  <si>
    <t xml:space="preserve">Promover el fortalecimiento institucional a través de la ejecución y desarrollo de un sistema de gestión que contribuya al logro de los objetivos institucionales y garantice la satisfacción y la productividad de su personal armonizado con el compendio de Normas sobre Profesionalización de la Función Pública. </t>
  </si>
  <si>
    <t>Tramitación de acciones de personal; obtención de nombramientos, cambios de designación, reajustes de sueldo y traslado de empleados.</t>
  </si>
  <si>
    <t xml:space="preserve">Fortalecimiento de la Gestión Humana mediante la implementacion del Programa de capacitación  y desarrollo para el personal del Ministerio </t>
  </si>
  <si>
    <t>Programación de las vacaciones, proyección y pago de bono por desempeño</t>
  </si>
  <si>
    <t>Aplicación eficiente de las normas  sobre profesionalización de la función públicas.</t>
  </si>
  <si>
    <t>Evaluación del desempeño a las/os empleados del Ministerio</t>
  </si>
  <si>
    <t>Tecnología de la Información.</t>
  </si>
  <si>
    <t xml:space="preserve">Fortalecer  la plataforma tecnológica del Ministerio de la Mujer. </t>
  </si>
  <si>
    <t>Garantizada la seguridad de las informaciones  de la institución, el mantenimiento y reposición de los equipos y programas .</t>
  </si>
  <si>
    <t>Infraestructura tecnológica optimizada</t>
  </si>
  <si>
    <t>Fortalecimiento del sistema  tecnológico  que permita  el resguardo de la información y la  comunicación  inter provincial.</t>
  </si>
  <si>
    <t>Instalación Capacidades de Tecnologías Voz Sobre IP para comunicación inter – provincial.</t>
  </si>
  <si>
    <t>Expansión de la Dirección de Educación a través de la Web.</t>
  </si>
  <si>
    <t>Instalación  de Sistema POE para servicios inalámbrico de redes</t>
  </si>
  <si>
    <t>Fortalecer la capacidad técnica del personal del departamento de Tecnología.</t>
  </si>
  <si>
    <t xml:space="preserve">Capacitación al personal en: sistema de redes, desarrollo de software, administración de base de datos </t>
  </si>
  <si>
    <t>Capacitación y actualización de los recursos humanos del Ministerio en el uso de las Tecnologías de la Información.</t>
  </si>
  <si>
    <t>Capacitar el  personal en el uso de las TIC.</t>
  </si>
  <si>
    <t xml:space="preserve">Capacitación y plan de actualización al personal del Ministerio </t>
  </si>
  <si>
    <t>Dirección Jurídica:</t>
  </si>
  <si>
    <t>Asesorar en materia legal a la Ministra y/o cualquier otra dependencia que así lo amerite</t>
  </si>
  <si>
    <t>Soporte legal para la concertación de acuerdos , convenios y contratos para la coordinación y articulación institucional.</t>
  </si>
  <si>
    <t>Asesoría legal al  Ministerio .</t>
  </si>
  <si>
    <r>
      <t xml:space="preserve">Oficina de Relaciones  Internacionales                           </t>
    </r>
    <r>
      <rPr>
        <sz val="14"/>
        <color rgb="FF000000"/>
        <rFont val="Arial"/>
        <family val="2"/>
      </rPr>
      <t xml:space="preserve">seguimiento y evaluación de los compromisos internacionales en materia de género del Gobierno Dominicano. </t>
    </r>
  </si>
  <si>
    <t>Asesorar  a la Ministra en todo lo relativo a los acuerdos y convenios internacionales en materia de genero.</t>
  </si>
  <si>
    <t>Colaborar en la organización y coordinación de la participación de las delegaciones del país en los  eventos internacionales de la agenda de género.</t>
  </si>
  <si>
    <t>Coordinar de manera permanente   con la Cancillería y nuestras misiones diplomáticas en el exterior   para garantizar el enfoque de género en las acciones y acuerdos de los cuales es compromisario el Estado Dominicano</t>
  </si>
  <si>
    <t>01 000 02</t>
  </si>
  <si>
    <r>
      <t xml:space="preserve">Dirección  Administrativa y Financiera.  </t>
    </r>
    <r>
      <rPr>
        <sz val="14"/>
        <color rgb="FF000000"/>
        <rFont val="Arial"/>
        <family val="2"/>
      </rPr>
      <t>Dirigir las operaciones financieras y contables de la institución, asesorar a las autoridades  sobre la ejecución Presupuestaria, y velar por la política de inversión y el buen uso de los recursos. Garantizar que los  servicios administrativos y financieros requeridos por las diferentes aéreas sean ofrecido con eficiencia y eficacia.</t>
    </r>
  </si>
  <si>
    <t>Coordinar y supervisar las actividades administrativas y financieras que se desarrollan en las áreas de Contabilidad, Tesorería,  Administración.</t>
  </si>
  <si>
    <t>Coordinación y supervisión  las actividades administrativas y financieras que se desarrollan en las áreas de Contabilidad, Tesorería,  Administración.</t>
  </si>
  <si>
    <t>Servicios de Dirección Administrativa y Financiera</t>
  </si>
  <si>
    <t>Gestión y Control de los Procesos Administrativos y Financieros</t>
  </si>
  <si>
    <t>Ejecución del Plan de Compras año 2017</t>
  </si>
  <si>
    <t>Proveer apoyo logístico, administrativo y financiero eficiente y eficaz a los procesos técnicos y operativos que ejecutan las diferentes unidades administrativas que conforman el Ministerio, de acuerdo con  las normas y procedimientos establecidos en el marco jurídico y  financiero.</t>
  </si>
  <si>
    <t>Apoyo logístico, administrativo y financiero eficiente y eficaz a los procesos técnicos y operativos que se ejecutan en el Ministerio.</t>
  </si>
  <si>
    <t>Estandarizar  los procesos sustantivos y administrativos / financieros del  Ministerio de la Mujer</t>
  </si>
  <si>
    <t>Manuales de funciones,  administrativo y sustantivos, actualizados.</t>
  </si>
  <si>
    <t>01 000 03</t>
  </si>
  <si>
    <r>
      <t xml:space="preserve">Coordinación Provincial y Municipal                                        </t>
    </r>
    <r>
      <rPr>
        <sz val="14"/>
        <rFont val="Arial"/>
        <family val="2"/>
      </rPr>
      <t>Ampliar  la incidencia y cobertura  territorial del Ministerio de la Mujer, en el diseño y ejecución de políticas públicas de igualdad y equidad de género a través del desarrollo de programas de fortalecimiento de los diferentes mecanismos de articulación.</t>
    </r>
  </si>
  <si>
    <t xml:space="preserve">Fortalecer las cincuenta y dos (52) Oficinas Provinciales y Municipales de la Mujer existentes, con miras a impactar en  la transversalización de la igualdad y equidad de genero  en las políticas públicas locales </t>
  </si>
  <si>
    <t xml:space="preserve">Fortalecimiento e incremento de los Comités intersectoriales locales </t>
  </si>
  <si>
    <t xml:space="preserve">Asegurar el correcto funcionamiento de la Oficinas Provinciales y Municipales  de la Mujer </t>
  </si>
  <si>
    <t xml:space="preserve">Articulación de acciones con las instituciones gubernamentales y  los gobiernos locales </t>
  </si>
  <si>
    <t>Fortalecimiento de las capacidades nacionales para la prevención y atención  de la violencia contra la mujer e intrafamiliar en el ámbito local.</t>
  </si>
  <si>
    <t>Creación y seguimiento a los comités  intersectoriales  para la transversalización del enfoque de igualdad y equidad de  Genero</t>
  </si>
  <si>
    <t>Sensibilización a la población sobre igualdad y equidad de género.</t>
  </si>
  <si>
    <t>01 000 04</t>
  </si>
  <si>
    <r>
      <t xml:space="preserve">Servicios de Comunicación y Relaciones publicas                              </t>
    </r>
    <r>
      <rPr>
        <sz val="14"/>
        <color rgb="FF000000"/>
        <rFont val="Arial"/>
        <family val="2"/>
      </rPr>
      <t>Sensibilización de la sociedad y los medios de comunicación en torno a las problemáticas que impiden el desarrollo social, político y económico  de las mujeres</t>
    </r>
  </si>
  <si>
    <t>Difundir en los medios de comunicación las actividades ejecutadas por el Ministerio de la Mujer.</t>
  </si>
  <si>
    <t>Sensibilización  de los comunicadores sobre los derechos de la mujer</t>
  </si>
  <si>
    <t>Realizar una comunicación con enfoque de género y difundir los derechos de las mujeres y su rol social.</t>
  </si>
  <si>
    <t xml:space="preserve">Sensibilización de la  población sobre la revalorización de la imagen de la mujer </t>
  </si>
  <si>
    <t>Organizar y realizar el  concurso para otorgar la Medalla al Mérito a la Mujer Dominicana 2014</t>
  </si>
  <si>
    <t>Condecoración de la Mujer Meritoria</t>
  </si>
  <si>
    <t>Implementada la campaña sobre la  imagen del Ministerio de la Mujer.</t>
  </si>
  <si>
    <t xml:space="preserve">Proyección de la imagen institucional del Ministerio de la Mujer </t>
  </si>
  <si>
    <t>Implementar las campañas temáticas Marzo y Noviembre.</t>
  </si>
  <si>
    <t xml:space="preserve">Proyección de la campaña sobre la significación del 8 de Marzo.  </t>
  </si>
  <si>
    <t>Proyección de la campaña educativa para la prevención de la violencia contra la mujer e intrafamiliar, en conmemoración del 25 de Noviembre Día Internacional de la No Violencia Contra la Mujer.</t>
  </si>
  <si>
    <t>11 000 00</t>
  </si>
  <si>
    <t xml:space="preserve">Coordinación Intersectorial para el Seguimiento de Políticas en Igualdad de Genero.  </t>
  </si>
  <si>
    <t>11 000 01</t>
  </si>
  <si>
    <r>
      <t xml:space="preserve">Gestión de la Transversalidad de la Perspectiva de Genero.                                                                     </t>
    </r>
    <r>
      <rPr>
        <sz val="14"/>
        <color rgb="FF000000"/>
        <rFont val="Arial"/>
        <family val="2"/>
      </rPr>
      <t>Impulsar la incorporación de la perspectiva de igualdad y equidad de  género en la formulación y ejecución de los planes, programas y proyectos de las diferentes instituciones del Estado.</t>
    </r>
  </si>
  <si>
    <t>Brindar asistencia técnica a las instituciones publicas para propiciar las condiciones de que se transversalice  enfoque de género en la planificación estratégica de  instituciones del sector público e incorporar el enfoque de igualdad y equidad de genero en las políticas, planes y programas  que desarrollan.</t>
  </si>
  <si>
    <t>Instituciones públicas reciben asistencia técnica sobre la transversalización de una cultura de igualdad y equidad de genero.</t>
  </si>
  <si>
    <t>Asistencia técnica a las instituciones publicas y privadas para la transversalización del enfoque de género y lograr incorporación de una cultura de igualdad y equidad de genero</t>
  </si>
  <si>
    <t>Presentar, a las instituciones de los Poderes del Estado y de la Sociedad Civil,  propuestas de  adecuación del Marco Jurídico  para la incorporación del enfoque de igualdad y equidad de genero.</t>
  </si>
  <si>
    <t xml:space="preserve">Sensibilización de las autoridades políticas sobre su responsabilidad de incluir de manera explícita el enfoque de  igualdad y equidad de genero en todo el  marco jurídico e institucional del Estado. </t>
  </si>
  <si>
    <t>Incorporación del enfoque de igualdad y equidad de género  en el marco jurídico nacional e institucional</t>
  </si>
  <si>
    <t xml:space="preserve">Promover la aplicación de la  Normativa Nacional    Sobre Trafico Ilícito  y Trata de Personas,  mediante procesos de prevención y protección. a victimas de trafico ilícito y Trata de personas. </t>
  </si>
  <si>
    <t>Diplomado de Trafico Ilícito  y Trata de Personas  impartido.</t>
  </si>
  <si>
    <t xml:space="preserve">Sensibilización de los  sectores involucrado y a la población sobre  los puntos de orientación de migración </t>
  </si>
  <si>
    <t>Fortalecimiento de las capacidades nacionales para la prevención y atención de trafico ilícito y trata de personas.</t>
  </si>
  <si>
    <t>Campaña de difusión de   la Ley 137-03 Sobre Tráfico Ilícito y Trata de Personas,</t>
  </si>
  <si>
    <t xml:space="preserve">Prevención y atención brindada en situaciones de vulnerabilidad y violencia de género relacionada con viajes irregulares, trata y tráfico ilícito  de personas, </t>
  </si>
  <si>
    <t>Revisión y actualización del Plan Nacional del CIPROM y del  Decreto que lo  crea.</t>
  </si>
  <si>
    <t>11 000 02</t>
  </si>
  <si>
    <r>
      <rPr>
        <b/>
        <sz val="14"/>
        <color rgb="FF000000"/>
        <rFont val="Arial"/>
        <family val="2"/>
      </rPr>
      <t xml:space="preserve">Articulación con la Sociedad Civil y los Gobiernos Locales.                                            </t>
    </r>
    <r>
      <rPr>
        <sz val="14"/>
        <color rgb="FF000000"/>
        <rFont val="Arial"/>
        <family val="2"/>
      </rPr>
      <t xml:space="preserve"> Establecer acuerdos interinstitucionales y con organizaciones de la sociedad civil para propiciar la incorporación, implementación y seguimiento de las políticas púbicas de género.</t>
    </r>
  </si>
  <si>
    <t>Establecer acuerdos interinstitucionales y con organizaciones de la sociedad civil para propiciar la incorporación, implementación y seguimiento de las políticas púbicas de género.</t>
  </si>
  <si>
    <t xml:space="preserve">Coordinar y articular  acciones con instituciones de la sociedad civil y gremiales para promover el avance de las mujeres. </t>
  </si>
  <si>
    <t xml:space="preserve">Coordinar y dar  seguimiento a las Mesas Locales Nacionales de Seguridad, Ciudadanía y Género.  </t>
  </si>
  <si>
    <t>Promover e incidir, para que en los planes, programas y proyectos de los gobiernos locales se tranversalice la perspectiva de género</t>
  </si>
  <si>
    <t xml:space="preserve">Capacitación de  los/as funcionarios/as  y/o personal administrativo de los ayuntamientos  con el propósito de  Transversalizar el género en los planes y programas,  </t>
  </si>
  <si>
    <t>Firma de acuerdos con  ayuntamientos del país para la instalación de las Oficinas de Equidad de Género y Desarrollo (OEGDs).</t>
  </si>
  <si>
    <t>Asistencia técnica a las instituciones Sin Fines de Lucro  y a los Gobiernos Locales, sobre la transversalización del enfoque de género  para lograr Incorporación de una cultura de igualdad y equidad de genero</t>
  </si>
  <si>
    <t>11 000 03</t>
  </si>
  <si>
    <r>
      <t xml:space="preserve">Aplicación y Seguimiento a Convenios                                                                                                                                                                                                </t>
    </r>
    <r>
      <rPr>
        <sz val="14"/>
        <color rgb="FF000000"/>
        <rFont val="Arial"/>
        <family val="2"/>
      </rPr>
      <t>Seguimiento a los compromisos internacionales contraídos por el país en materia de genero.</t>
    </r>
  </si>
  <si>
    <t xml:space="preserve"> </t>
  </si>
  <si>
    <t>Formulación de propuesta metodológica para el seguimiento de los compromisos internacionales de género.</t>
  </si>
  <si>
    <t>Presentación de informes de seguimiento de los acuerdos internacionales suscritos por el Estado Dominicano sobre los derechos de las mujeres.</t>
  </si>
  <si>
    <t>Implementacion de los instrumentos internacionales en materia de genero, ratificados por el Estado Dominicano.</t>
  </si>
  <si>
    <t>Participación  en los espacios y mecanismos de debates  internacional dirigido a lograr la igualdad  y equidad de genero</t>
  </si>
  <si>
    <t>Promoción de la capacitación y formación  en materia de genero, en el  exterior  del personal gerencial y medio  de la  institución.</t>
  </si>
  <si>
    <t>11 000 04</t>
  </si>
  <si>
    <r>
      <t xml:space="preserve">Seguimiento a la implementacion de la Política Transversal de Genero   </t>
    </r>
    <r>
      <rPr>
        <sz val="12"/>
        <color rgb="FF000000"/>
        <rFont val="Arial"/>
        <family val="2"/>
      </rPr>
      <t>Monitoreo  y  seguimiento a la implementación y ejecución de la política de género plasmada en el Plan Nacional de Igualdad y Equidad de Género –PLANEG II</t>
    </r>
  </si>
  <si>
    <t>Sistema de seguimiento de PLANEG II  implementado en las  sectoriales.</t>
  </si>
  <si>
    <t>Sistema de seguimiento y monitoreo del PLANEG II funcionando en las  sectoriales.</t>
  </si>
  <si>
    <t>Evaluación y  seguimiento  al  cumplimiento  y ejecución del  PLANEG II</t>
  </si>
  <si>
    <t>Informes sobre el avance en el cumplimiento y ejecución del PLANEG II.</t>
  </si>
  <si>
    <t>12 000 00</t>
  </si>
  <si>
    <t>Fomento de  la Igualdad de Genero en la Educación y la Capacitación.</t>
  </si>
  <si>
    <t>12 000 01</t>
  </si>
  <si>
    <r>
      <t xml:space="preserve">Incorporación de la Educación en Genero  </t>
    </r>
    <r>
      <rPr>
        <sz val="14"/>
        <color rgb="FF000000"/>
        <rFont val="Arial"/>
        <family val="2"/>
      </rPr>
      <t>Articulación con las  Instituciones  educativas  publicas y privadas para promover la inserción en sus currículas el enfoque  de igualdad y equidad de género</t>
    </r>
  </si>
  <si>
    <t xml:space="preserve">Incorporar al proceso de transversalización del enfoque de género en la Currícula de las carreras educativas  de los  niveles inicial, básico, medio, técnico y  superior en: </t>
  </si>
  <si>
    <t xml:space="preserve">Socialización y validación de la propuesta estratégica para la incorporación del enfoque de igualdad y equidad de genero en la Curricula de los niveles inicial básico y medio </t>
  </si>
  <si>
    <t>Transversalización del enfoque de género en las Currículas de las carreras educativas  de los  niveles técnico y superior :Universidad Autónoma de Santo Domingo (UASD), Fuerzas Armadas (FF.AA), Policía Nacional (P.N.), Escuela de la Penitenciaría y de la Magistratura..</t>
  </si>
  <si>
    <t xml:space="preserve">Transversalización del enfoque de igualdad y equidad de genero en la Curricula de las carreras técnicas del  Instituto de Formación Técnica Profesional (INFOTEP), </t>
  </si>
  <si>
    <t>Asistencia  técnica a las instituciones  educativas de los niveles inicial, básico y medio para el fortalecimiento  del enfoque de igualdad y  equidad de género en la currícula..</t>
  </si>
  <si>
    <t xml:space="preserve">Asistencia  técnica a las instituciones  de educación superior,  técnica y escuelas especializadas   sobre el diseño de la  currícula desde un enfoque de igualdad y  equidad de género </t>
  </si>
  <si>
    <t>12 000 02</t>
  </si>
  <si>
    <r>
      <rPr>
        <b/>
        <sz val="14"/>
        <color rgb="FF000000"/>
        <rFont val="Arial"/>
        <family val="2"/>
      </rPr>
      <t>Fomento de la Capacitación   en Género</t>
    </r>
    <r>
      <rPr>
        <sz val="14"/>
        <color rgb="FF000000"/>
        <rFont val="Arial"/>
        <family val="2"/>
      </rPr>
      <t xml:space="preserve">                                                          Sensibilizar, educar y capacitar a  grupos prioritarios sobre el enfoque de género, la violencia contra la mujer e intrafamiliar, mujer y política, en el ámbito  nacional.  incidir en:  Grupos que impactan  por la magnitud  de la población que atienden..</t>
    </r>
  </si>
  <si>
    <t>Fortalecer la formación, profesionalización y capacitación con la incorporación del enfoque de  equidad e igualdad de género y de derechos humanos  en el servicio de los docentes  y los formadores de docentes de la educación  pública.</t>
  </si>
  <si>
    <t>Capacitación a equipo de facilitadores para formar  profesores/as  de la educación pública, para promover   la  incorporación  el enfoque de  igualdad y equidad de genero y de derechos humanos.  en las practicas educativas.,</t>
  </si>
  <si>
    <t xml:space="preserve">Capacitación a profesores  de la educación pública    en enfoque de igualdad y equidad de genero y de derechos humanos. </t>
  </si>
  <si>
    <t>Realización de Conferencia Magistral  sobre enfoque de igualdad y equidad de genero dirigida a la comunidad educativa.</t>
  </si>
  <si>
    <t xml:space="preserve">Realización de  encuentros  sobre dialogo educativo acerca de practicas educativas  de la enseñanza con contenido s sexista y discriminatorios que fomentan la violencia . </t>
  </si>
  <si>
    <t>Formación de Docentes para la educación con perspectiva de genero (niveles inicial, básica y media)</t>
  </si>
  <si>
    <t>Sensibilización en el enfoque de igualdad y equidad de  género a los docentes de educación superior,  técnica y escuelas especializadas.</t>
  </si>
  <si>
    <t>12 000 03</t>
  </si>
  <si>
    <r>
      <rPr>
        <b/>
        <sz val="14"/>
        <color rgb="FF000000"/>
        <rFont val="Arial"/>
        <family val="2"/>
      </rPr>
      <t xml:space="preserve">Escuela de Capacitación Política.   </t>
    </r>
    <r>
      <rPr>
        <sz val="14"/>
        <color rgb="FF000000"/>
        <rFont val="Arial"/>
        <family val="2"/>
      </rPr>
      <t xml:space="preserve">                                                                       Conducir los procesos de capacitación del Ministerio de la Mujer, de manera continua, potenciando en todo momento la capacitación política de las mujeres</t>
    </r>
    <r>
      <rPr>
        <b/>
        <sz val="14"/>
        <color rgb="FF000000"/>
        <rFont val="Arial"/>
        <family val="2"/>
      </rPr>
      <t xml:space="preserve">. </t>
    </r>
  </si>
  <si>
    <t>Fortalecer y Consolidar  la Escuela de Capacitación Política para Mujeres.</t>
  </si>
  <si>
    <t>Formación de mujeres políticas y lideresas</t>
  </si>
  <si>
    <t>Mujeres políticas capacitadas en procesos de desarrollo local y gobernabilidad.</t>
  </si>
  <si>
    <t>13 000 00</t>
  </si>
  <si>
    <t>Prevención y Defensoría de los Derechos de la Mujer</t>
  </si>
  <si>
    <t>13 000 02</t>
  </si>
  <si>
    <r>
      <t xml:space="preserve">Prevención y Atención a la Violencia contra la Mujer  e Intrafamiliar.                                          </t>
    </r>
    <r>
      <rPr>
        <sz val="14"/>
        <color theme="1"/>
        <rFont val="Arial"/>
        <family val="2"/>
      </rPr>
      <t xml:space="preserve">Coordinar y articular los esfuerzos de las instituciones y organismos comprometidos con la atención, prevención, intervención y seguimiento de las víctimas de violencia intrafamiliar y de género. </t>
    </r>
  </si>
  <si>
    <t xml:space="preserve">Ampliar  las coordinaciones intersectoriales de monitoreo y desarrollo de programas de Prevención y Atención Integral a la Violencia Contra la Mujer N.N.A y seguimiento a casos.                                                                
</t>
  </si>
  <si>
    <t>promoción del diseño y revisión del Modelo de Calidad de los servicios ofrecidos por las UNAIVIM.</t>
  </si>
  <si>
    <t>Sensibilización de los prestatario de servicios  en la ruta crítica de la violencia contra las mujeres.</t>
  </si>
  <si>
    <t xml:space="preserve">Fiscalías, destacamentos policiales, oficinas provinciales y hospitales atienden de forma satisfactoria a víctimas de violencia, mujeres, niños, niñas y adolescentes </t>
  </si>
  <si>
    <t>Funcionamiento de la  línea Emergencia.</t>
  </si>
  <si>
    <t>Incremento del número de víctimas de violencia intrafamiliar y contra la mujer   que reciben atención integral satisfactoria.</t>
  </si>
  <si>
    <t>Participación del Ministerio de la Mujer  en los espacios de coordinación, diseño y ejecución de las políticas sociales.</t>
  </si>
  <si>
    <t xml:space="preserve">Unidades de Atención Integral a victimas de violencia contra la mujer </t>
  </si>
  <si>
    <t xml:space="preserve">Población atendida en el programa  de prevención de la violencia de género y  sensibilizada sobre no violencia </t>
  </si>
  <si>
    <t xml:space="preserve">Casos procesados por violación de derechos </t>
  </si>
  <si>
    <t>13 000 03</t>
  </si>
  <si>
    <r>
      <rPr>
        <b/>
        <sz val="14"/>
        <color theme="1"/>
        <rFont val="Arial"/>
        <family val="2"/>
      </rPr>
      <t xml:space="preserve">Promoción y Fomento  Derechos Económicos,  Sociales y Culturales.     </t>
    </r>
    <r>
      <rPr>
        <sz val="14"/>
        <color theme="1"/>
        <rFont val="Arial"/>
        <family val="2"/>
      </rPr>
      <t xml:space="preserve">                                                                      Promover el empoderamiento individual y colectivo de las mujeres, de manera que en el ejercicio de sus derechos como ciudadanas se apropien, controlen y accedan los recursos económicos, sociales, culturales en los ámbitos nacional y local en condiciones  de equidad e  igualdad.</t>
    </r>
  </si>
  <si>
    <t>Diseñar y elaborar   una propuesta de  las normativas y metodología con enfoque de genero, de acceso a la capacitación  y al crédito  para ser presentadas a las instituciones  crediticias.</t>
  </si>
  <si>
    <t>Presentación a las instituciones  crediticias de  propuesta  de las  normativas y metodología , de acceso a la capacitación  y al crédito con enfoque de genero.</t>
  </si>
  <si>
    <t>Cobertura de la seguridad social para las trabajadoras domésticas e inclusión de mujeres en el plan subsidiado de salud.</t>
  </si>
  <si>
    <t>Reactivar los convenios con Promipyme  y el Banco Agrícola, Pro Industria  y diseñar un plan de acción para su ejecución</t>
  </si>
  <si>
    <t>Integración de las mujeres a la producción  en el ámbito local y territorial.</t>
  </si>
  <si>
    <t xml:space="preserve">Coordinar la  firma de un acuerdo interinstitucional con el Instituto de Crédito Cooperativo (IDECOOP). </t>
  </si>
  <si>
    <t xml:space="preserve">Implementacion del  acuerdo interinstitucional con el Instituto de Crédito Cooperativo (IDECOOP). </t>
  </si>
  <si>
    <t>Fortalecer  el Centro de Capacitación Integral de Los Alcarrizos.</t>
  </si>
  <si>
    <t xml:space="preserve">Mujeres con habilidades y capacidades desarrolladas de manera integral. </t>
  </si>
  <si>
    <t>Integración de la Comunidad de los Alcarrizos a los trabajos del Centro  de Los Alcarrizos, al centro de capacitación.</t>
  </si>
  <si>
    <t xml:space="preserve">Formulación de lineamientos de políticas para incrementar el nivel de autonomía económica de las mujeres en la Republica Dominicana. </t>
  </si>
  <si>
    <t>Vigilancia social para la mejora y fortalecimiento del acceso y capacitación de la mujer dominicana para aprovechar los beneficios de  las TIC</t>
  </si>
  <si>
    <t>13 000 05</t>
  </si>
  <si>
    <t xml:space="preserve">Proyectos </t>
  </si>
  <si>
    <t xml:space="preserve">Promoción de los Derechos a la Salud Integral, Salud Sexual y Reproductiva  de la Mujer </t>
  </si>
  <si>
    <t>15 000 01</t>
  </si>
  <si>
    <r>
      <t xml:space="preserve">Promoción y de los Derechos a la Salud Integral de la Mujer.                                     </t>
    </r>
    <r>
      <rPr>
        <sz val="14"/>
        <color rgb="FF000000"/>
        <rFont val="Arial"/>
        <family val="2"/>
      </rPr>
      <t>Contribuir  a mejorar el acceso y la calidad de los servicios de salud dirigidos a la mujer y el acceso universal a la salud integral, como una condición indispensable para garantizar la participación plena de las mujeres.</t>
    </r>
  </si>
  <si>
    <t>Definición y aplicación de la  políticas, planes, programas y normativas en el marco de la Ley General de Salud, enfatizando en  la salud de las mujeres y con perspectiva de género.</t>
  </si>
  <si>
    <t xml:space="preserve">Vigilancia social de la aplicación de la Ley General de Salud y su marco regulatorio con énfasis en la salud de las mujeres .  </t>
  </si>
  <si>
    <t>Realización de un  seminario Internacional sobre salud de la mujer, orientado a generar políticas públicas sobre genero, mujer y salud.</t>
  </si>
  <si>
    <t>15 000 02</t>
  </si>
  <si>
    <r>
      <rPr>
        <b/>
        <sz val="14"/>
        <color rgb="FF000000"/>
        <rFont val="Arial"/>
        <family val="2"/>
      </rPr>
      <t xml:space="preserve">Promoción de la Salud Sexual y Reproductiva.                             </t>
    </r>
    <r>
      <rPr>
        <sz val="14"/>
        <color rgb="FF000000"/>
        <rFont val="Arial"/>
        <family val="2"/>
      </rPr>
      <t xml:space="preserve"> Promover el ejercicio pleno de los derechos a la salud  sexual y reproductiva, como parte de los derechos humanos </t>
    </r>
  </si>
  <si>
    <t>Sensibilizar a tomadores de decisión en torno a la Política Nacional  de Prevención de Embarazos en Adolescente y Servicios Salud Sexual y Reproductiva  para para Adolescentes y Mujeres Jóvenes</t>
  </si>
  <si>
    <t xml:space="preserve">Cumplimiento de la Política Nacional  de Prevención de Embarazos en Adolescente y Servicios Salud Sexual y Reproductiva  para Adolescentes y Mujeres Jóvenes.  </t>
  </si>
  <si>
    <t>Funcionamiento del comité intersectorial de promoción la política  de prevención de embarazos en adolescente y salud sexual y reproductiva de adolescentes y jóvenes.</t>
  </si>
  <si>
    <t>Formación del  personal de   Salud Sexual y Reproductiva  para Adolescentes y Mujeres Jóvenes,  para la implementacion  Políticas y Normativas</t>
  </si>
  <si>
    <t>Difusión  de  campaña de comunicación social dirigida a promover el empoderamiento de las mujeres en referencia al derecho a la salud y los derechos sexuales y reproductivos.</t>
  </si>
  <si>
    <t>Funcionamiento del centro piloto de formación en salud sexual y reproductiva para adolescentes y jóvenes.</t>
  </si>
  <si>
    <t>Formación de agentes multiplicadores en salud sexual y reproductiva.</t>
  </si>
  <si>
    <t>Coordinación con las  Casas de Acogida   para ofrecer cuidados primarios básicos a las mujeres víctimas de VBG y VIF.</t>
  </si>
  <si>
    <t>Mejoramiento de las condiciones  para la atención integral de la salud sexual y reproductiva de adolescentes y jóvenes, con énfasis en  embarazo, mortalidad materna, violencia intra-familiar y VIH/SIDA.</t>
  </si>
  <si>
    <t>98 000 00</t>
  </si>
  <si>
    <t>Administración de Contribuciones Especiales.</t>
  </si>
  <si>
    <r>
      <rPr>
        <b/>
        <sz val="14"/>
        <color rgb="FF000000"/>
        <rFont val="Arial"/>
        <family val="2"/>
      </rPr>
      <t xml:space="preserve">Casas de Refugio y Protección </t>
    </r>
    <r>
      <rPr>
        <sz val="14"/>
        <color rgb="FF000000"/>
        <rFont val="Arial"/>
        <family val="2"/>
      </rPr>
      <t xml:space="preserve">                          Instituir las Casas de Acogida o Refugios en todo el territorio nacional, que servirán de albergue a las mujeres, niños, niñas y adolescentes, víctimas de violencia intrafamiliar o doméstica.</t>
    </r>
  </si>
  <si>
    <t xml:space="preserve">Dar  albergue seguro,  de manera temporal, a las mujeres ,niños, niñas y adolescentes victimas de violencia contra la Mujer e intrafamiliar o domestica. </t>
  </si>
  <si>
    <t xml:space="preserve">incremento del numero de   víctimas de violencia de género e intrafamiliar que acceden a los servicios de las Casas de Acogida. </t>
  </si>
  <si>
    <t xml:space="preserve">Casas de acogida para victimas de violencia habilitadas </t>
  </si>
  <si>
    <t>Atención a  mujeres victimas de violencia intrafamiliar y de genero con sus hijos/as.</t>
  </si>
  <si>
    <t>Organizaciones Sin Fines de Lucro</t>
  </si>
  <si>
    <t>Apoyar a las organizaciones sin fines de lucro cuyas actividades están orientadas a fomentar la equidad e igualdad de Género</t>
  </si>
  <si>
    <t xml:space="preserve">MINISTERIO DE LA MUJER </t>
  </si>
  <si>
    <t>Objetivos Estrategicos : PEI 2016  2020</t>
  </si>
  <si>
    <t>Objetivo General : END 2010  2030</t>
  </si>
  <si>
    <t>Eje Estratégico: END 2010  2030</t>
  </si>
  <si>
    <t>Eje Estratégico: PEI 2016  2020</t>
  </si>
  <si>
    <t>ADMINISTRACION PUBLICA EFICIENTE, TRANSPARENTE  Y ORIENTADA A RESULTADO</t>
  </si>
  <si>
    <t>FORTALECIMIENTO INSTITUCIONAL</t>
  </si>
  <si>
    <t>Fortalecer los Mecanismos de Gestión y Aumentar la Capacidad Institucional para Mejorar la Eficacia y Eficiencia de los Procesos.</t>
  </si>
  <si>
    <t xml:space="preserve">ACTIVIDADES CENTRALES </t>
  </si>
  <si>
    <t>UN ESTADO SOCIAL Y DEMOCRATICO DE DERECHOS</t>
  </si>
  <si>
    <t xml:space="preserve">Dirección Superior y Planificacion </t>
  </si>
  <si>
    <t>POA2016</t>
  </si>
  <si>
    <t>Producto y sus atributos</t>
  </si>
  <si>
    <t xml:space="preserve">Producto </t>
  </si>
  <si>
    <t>Descripción del producto</t>
  </si>
  <si>
    <t xml:space="preserve">Unidad de medida            </t>
  </si>
  <si>
    <t xml:space="preserve">Medio de verificación                   </t>
  </si>
  <si>
    <t xml:space="preserve">Línea base                </t>
  </si>
  <si>
    <t xml:space="preserve">Meta total             </t>
  </si>
  <si>
    <t xml:space="preserve">Meta por trimestre                                                                                  </t>
  </si>
  <si>
    <t>Jul-Sep</t>
  </si>
  <si>
    <t>Actividades y sus atributos</t>
  </si>
  <si>
    <t xml:space="preserve">Actividades                                                                  </t>
  </si>
  <si>
    <t>Presupuesto por actividad</t>
  </si>
  <si>
    <t>Inversión/trimestre (RD$)</t>
  </si>
  <si>
    <t xml:space="preserve">Fuente de financiamiento         </t>
  </si>
  <si>
    <t>Est. programática</t>
  </si>
  <si>
    <t>Identificación</t>
  </si>
  <si>
    <t>Costo unitario (RD$)</t>
  </si>
  <si>
    <t>Programado en el POA</t>
  </si>
  <si>
    <t>Tabla No. 1</t>
  </si>
  <si>
    <t>PLAN ESTRATEGICO MINISTERIO DE LA MUJER  2015 2020</t>
  </si>
  <si>
    <t>ESTIMADO DE GASTOS DEMANDADOS PEI  AÑO 03</t>
  </si>
  <si>
    <t>POR EJE  Y OBJETIVOS ESTRATEGICOS</t>
  </si>
  <si>
    <t>LINEA DE ACCION Y  RESULTADOS</t>
  </si>
  <si>
    <t>(Valores en RD$)</t>
  </si>
  <si>
    <t xml:space="preserve"> EJE ESTRATEGICO  1: FORTALECIMIENTO INSTITUCIONAL</t>
  </si>
  <si>
    <t>Objetivos Estratégicos</t>
  </si>
  <si>
    <t xml:space="preserve">Lineas de Accion </t>
  </si>
  <si>
    <t xml:space="preserve">Resultados Esperados </t>
  </si>
  <si>
    <t>Total Gastos Demandados          Año 03</t>
  </si>
  <si>
    <t xml:space="preserve">Responsable </t>
  </si>
  <si>
    <t xml:space="preserve">1.1 Fortalecer los mecanismos de gestión y aumentar la capacidad institucional para mejorar la eficacia y eficiencia de los procesos con el propósito de lograr nuestra misión. </t>
  </si>
  <si>
    <t>1.1.1 Diseño y  ejecución de  políticas, normas, procesos, planes, programas  y proyectos internos que den respuesta a la misión institucional, en un contexto de trabajo en equipo y mejoramiento continuo.</t>
  </si>
  <si>
    <t xml:space="preserve">1.1.1.1 Optimizados los procesos de trabajo con orientación al logro de la misión, visión y objetivos institucionales. </t>
  </si>
  <si>
    <t>Planificacion y Desarrollo, RRHH, Administartiva Financiera.</t>
  </si>
  <si>
    <t>1.1.1.2 Incrementada la efectividad de la gestión institucional.</t>
  </si>
  <si>
    <t>Planificacion y Desarrollo</t>
  </si>
  <si>
    <t>1.1.1.3 Gestión orientada a resultados.</t>
  </si>
  <si>
    <t>1.1.1.4 Implementado el reglamento de aplicación de la Ley  86-99.</t>
  </si>
  <si>
    <t xml:space="preserve">Juridica </t>
  </si>
  <si>
    <t>1.1.1.5 Servicios ofrecidos a la ciudadanía mejorados.</t>
  </si>
  <si>
    <t>1.1.1.6  Mejorado el contenido y la imagen del portal de la institucion y los medio de divulgacion.</t>
  </si>
  <si>
    <t xml:space="preserve">Servicios de Comunicaciones </t>
  </si>
  <si>
    <t>1.1.1.7 Reorganizada administrativa y físicamente toda la estructura  del Ministerio</t>
  </si>
  <si>
    <t>Administrativa Financiera, Planificacion y Desarrollo</t>
  </si>
  <si>
    <t>1.1.2 Fortalecimiento de la gestión de recursos humanos que responda a las necesidades de la institución y al desarrollo y profesionalización del personal.</t>
  </si>
  <si>
    <t>1.1.2.1  Mejorado el desempeño laboral del personal.</t>
  </si>
  <si>
    <t>RRHH</t>
  </si>
  <si>
    <t>1.1.2.2 Gestión de Recursos Humanos eficiente y al servicio del desarrollo de la institución</t>
  </si>
  <si>
    <t>1.1.2.3 Personal evaluados anualmente y promovidos en base al mérito.</t>
  </si>
  <si>
    <t>1.1.2.4 Subsistemas de recursos humanos fortalecidos e implementados.</t>
  </si>
  <si>
    <t>1.1.2.5 Personal profesionalizado, incorporado al Sistema de Carrera Administrativa.</t>
  </si>
  <si>
    <t>1.1.2.6 Completado  el personal requeridos en cada dirección y departamento.</t>
  </si>
  <si>
    <t xml:space="preserve">1.2 Fortalecer el rol rector del Ministerio de la Mujer, promoviendo su naturaleza ante la sociedad. </t>
  </si>
  <si>
    <t>1.2.1. Promoción y divulgación del enfoque de igualdad y equidad de género en las políticas públicas</t>
  </si>
  <si>
    <t>1.2.1.1 Establecido el enfoque de género en las leyes y normativas del Estado.</t>
  </si>
  <si>
    <t>Coordinacion Intersectorial</t>
  </si>
  <si>
    <t>1.2.1.2. Acuerdos firmados e implementados  con organismos nacionales e internacionales en torno al fortalecimiento del enfoque de igualdad y equidad de  género</t>
  </si>
  <si>
    <t xml:space="preserve">1.2.1.3 Establecidos y fortalecidos los mecanismos de coordinación y articulación interinstitucional </t>
  </si>
  <si>
    <t>1.2.1.4. Fortalecida la articulación con la organizaciones de la Sociedad Civil , Gremios Profesionales y Academias</t>
  </si>
  <si>
    <t xml:space="preserve">1.2.1.5 Fortalecida  la gestión Municipal con la implementación de las politicas de género contenidas en la Ley 176-07  y otras normativas </t>
  </si>
  <si>
    <t>1.2.1.6. Fortalecida la coordinación interinstitucional con los actores nacionales e internacionales para garantizar el ejercicio de los derechos de la mujer migrante</t>
  </si>
  <si>
    <t xml:space="preserve">Defensoria de los Derechos de la Mujer </t>
  </si>
  <si>
    <t>1.2.2 Desarrollo de campañas de sensibilización y promoción del rol rector del MMujer.</t>
  </si>
  <si>
    <t>1.2.2.1 Mejorada la percepción de la sociedad en torno a la misión del MMujer.</t>
  </si>
  <si>
    <t xml:space="preserve">Sub-Total Objetivo Estratégico 1  </t>
  </si>
  <si>
    <t xml:space="preserve">  ==========&gt;</t>
  </si>
  <si>
    <t>2.1 Contribuir al fortalecimiento del ejercicio pleno de los derechos de la mujer mediante la implementación de  procesos, mecanismos y acciones para el logro de la plena autonomía física, política y economía en todas las esferas del país.</t>
  </si>
  <si>
    <t>2.1.1 Establecimiento de los criterios de priorización de las necesidades de la mujer  para la consecución de sus autonomías a nivel nacional</t>
  </si>
  <si>
    <t>2.1.1.1  Propuestas elaboradas con base a los criterios de priorización definidos mediante el diagnóstico realizado.</t>
  </si>
  <si>
    <t>Defensoria  de los Derechos de la Mujer</t>
  </si>
  <si>
    <t>2.1.1.2 Elaborada propuesta para la inserción de sistemas de medidas del trabajo no remunerado de las mujeres y los hombres en los Indicadores y las Cuentas Nacionales.</t>
  </si>
  <si>
    <t>2.1.1.3 identificado los conocimientos y las informaciones que tienen las mujeres acerca de sus derechos, así como la vivencia cotidiana de estos.</t>
  </si>
  <si>
    <t>2.1.2 Desarrollo de estrategias para impulsar y promover  la creación de mecanismos que contribuyan con el fortalecimiento de la autonomía política y económica de la mujer.</t>
  </si>
  <si>
    <t>2.1.2.1 Incrementada  la representación  de la mujer en los espacios   de toma de decisiones en los ámbitos políticos y económicos.</t>
  </si>
  <si>
    <t xml:space="preserve">2.1.2.2 Mujeres participando en la propiedad de los medios de producción. </t>
  </si>
  <si>
    <t xml:space="preserve">2.1.2.3 Revalorizada la visión y difusión  de la proyección de la imagen de la mujer. </t>
  </si>
  <si>
    <t xml:space="preserve">servicios de Comunicaciones </t>
  </si>
  <si>
    <t>2.1.3 Elaboración de propuestas de normativas y políticas públicas  con el propósito de alcanzar el fortalecimiento de la autonomía política y económica de la mujer a nivel nacional</t>
  </si>
  <si>
    <t>2.1.3.1 Elaboradas e implementadas  propuestas de normativas y políticas públicas, que contribuyan con el fortalecimiento de la autonomía  política y económica de la mujer</t>
  </si>
  <si>
    <t xml:space="preserve">2.1.4 Promoción y protección  de  la  salud  de  las  mujeres  y  de  sus  derechos  sexuales  y reproductivos, como parte del desarrollo de su autonomía física durante todo su  ciclo  de  vida . </t>
  </si>
  <si>
    <t>2.1.4.1 Creadas las condiciones en las instituciones públicas y privadas para la efectividad de la lactancia materna.</t>
  </si>
  <si>
    <t xml:space="preserve">2.1.4.2  Reducidos los embarazos en adolescentes.  </t>
  </si>
  <si>
    <t>2.1.4.3 Mejorada la salud sexual y reproductiva de las mujeres.</t>
  </si>
  <si>
    <t xml:space="preserve">2.1.5 Promoción de los derechos de la mujer a través de la incorporación de la perspectiva de igualdad y equidad de género en la curricula educativa, desde un enfoque de Derechos Humanos. </t>
  </si>
  <si>
    <t>2.1.5.3. Población sensibilizada y capacitada sobre género, prevención a la violencia contra la mujer e intrafamiliar.</t>
  </si>
  <si>
    <t>2.1.5.4. Población sensibilizada y capacitada sobre Masculinidad</t>
  </si>
  <si>
    <t>2.1.5.5. Mujeres capacitadas en formacion politica</t>
  </si>
  <si>
    <t xml:space="preserve">2.1.5.6 Incrementado al acceso de las mujeres a la capacitación en las TICs, </t>
  </si>
  <si>
    <t>Tecnologia de la Informacion y la Comunicacion</t>
  </si>
  <si>
    <t xml:space="preserve">2.1.6 Seguimiento y evaluación de la incorporación de la perspectiva de igualdad y equidad de género en las políticas públicas. </t>
  </si>
  <si>
    <t xml:space="preserve">2.1.6.1. Diseñado el instrumentos que permitan la participación de la ciudadanía  en la medición del cumplimiento de las políticas de Igualdad y Equidad de Género </t>
  </si>
  <si>
    <t>2.1.6.2 Mejoradas las políticas de igualdad y equidad de género como resultado del seguimiento y evaluación de las políticas.</t>
  </si>
  <si>
    <t>2.1.6.3 Desarrollados los índices de cumplimiento y satisfacción ciudadana.</t>
  </si>
  <si>
    <t>Sub-Total Objetivo Estratégico 2</t>
  </si>
  <si>
    <t>EJE ESTRATEGICO 3 : SISTEMA INTEGRAL DE PROCTECCION A LA MUJER</t>
  </si>
  <si>
    <t>3.1. Contribuir con la implementación de políticas públicas de detección,  prevención, atención y sanción de violencia contra las mujeres en todo su ciclo de vida para erradicar cualquier forma de violencia.</t>
  </si>
  <si>
    <t>3.1.1.  Fortalecimiento de la calidad y la cobertura de las políticas y programas de prevención y atención integral a las mujeres, incluyendo las niñas.</t>
  </si>
  <si>
    <t>3.1.1.1 Reducidos los índices de violencia contra las mujeres incluyendo las niñas.</t>
  </si>
  <si>
    <t xml:space="preserve">Promocion y Defensa de los Derechos de la Mujer, Promocion y Defensa de los Derechos de la Mujer, Comunicaciones  </t>
  </si>
  <si>
    <t>3.1.1.2 Aumentada la tasa de denuncias de violencia  contra las mujeres incluyendo las niñas.</t>
  </si>
  <si>
    <t>3.1.1.3 Fortalecidas las Instituciones a nivel nacional y local en la implementación de programas para prevenir la violencia contra las mujeres incluyendo las niñas.</t>
  </si>
  <si>
    <t>Promocion y Defensa de los Derechos de la Mujer , OPM y OMM</t>
  </si>
  <si>
    <t>3.1.1.4 Mejorada la cobertura y atención de los servicios ofrecidos a las mujeres.</t>
  </si>
  <si>
    <t xml:space="preserve">Promocion y Defensa de los Derechos de la Mujer </t>
  </si>
  <si>
    <t>3.1.1.5 Sistema de Registro Unico de estadistica sobre violencia de las mujeres y las niñas.</t>
  </si>
  <si>
    <t>3.1.2 Desarrollo de una acción educativa permanente para la prevención de la violencia contra las mujeres que involucren a las escuelas, los centros de formación técnica, las universidades, centros de trabajo, gobiernos locales, ONGs, organizaciones comunitarias y los medios de comunicación en los ámbitos nacional y local.</t>
  </si>
  <si>
    <t xml:space="preserve">3.1.2.1 Ampliados los programas de sensibilización sobre una cultura de paz y el buen trato a nivel nacional dirigido a grupos específicos de mujeres, niñas y adolescentes, hombres, comunicador, educador. </t>
  </si>
  <si>
    <t>Fomento de la igualdad de genero en la educación y capacitación,</t>
  </si>
  <si>
    <t>3.1.2.2. Población sensibilizada e informada sobre la prevención y atención a la violencia contra la mujer e intrafamiliar.</t>
  </si>
  <si>
    <t>3.1.3.  Ejecución de acciones de prevención y atención a la VCM en las provincias con mayor prevalencia o tendencia creciente en los últimos cinco años.</t>
  </si>
  <si>
    <t>3.1.3.1 Fortalecida  la capacidad de proteccion y atención a las mujeres, sus hijos e hijas, victimas de violencia, mediante el aumento del numero de Casas de Acogida</t>
  </si>
  <si>
    <t>Coordinacion de Casas de Acogida</t>
  </si>
  <si>
    <t>3.1.3.2 Fortalecida   la capacidad de prevención y atención de las Oficinas Provinciales y municipales de la Mujer.</t>
  </si>
  <si>
    <t>Coordinacion de OPM y OMM</t>
  </si>
  <si>
    <t>3.1.3.3  Reducidos los índices de violencia contra las mujeres a nivel provincial.</t>
  </si>
  <si>
    <t>Promocion y Defensa de los Derechos de la Mujer, Coordinacion de OPM y OMM</t>
  </si>
  <si>
    <t>3.1.3.4 Reducidos los casos  de tráfico ilícito y trata de personas.</t>
  </si>
  <si>
    <t>3.1.4 Articular las acciones interinstitucionales, a fin de lograr una respuesta oportuna y efectiva, mediante un esquema nacional de referencia y contra referencia (que por cualquier institución del sistema que entren las mujeres y las niñas, reciban  todos los servicios que amerite el caso).</t>
  </si>
  <si>
    <t xml:space="preserve">3.1.4.1 Articulado los protocolos de atención y el accionar de los actores del CONAPLUVI, en el manejo de los casos en cada jurisdicción </t>
  </si>
  <si>
    <t xml:space="preserve">Promocion y Defensa de los Derechos de la Mujer, </t>
  </si>
  <si>
    <t>3.1.4.2 Evaluado y reformulado el Plan Estratégico de CONAPLUVI.</t>
  </si>
  <si>
    <t>3.1.4.3 Mujeres egresadas de casas de acogida con un nuevo proyecto de vida.</t>
  </si>
  <si>
    <t>Promocion y Defensa de los Derechos de Casas de Acogida</t>
  </si>
  <si>
    <t>3.1.4.4 Actores responsables comprometidos con el sistema de reinsercion social</t>
  </si>
  <si>
    <t>3.1.5. Desarrollo de la capacidad y la calidad de la respuesta institucional para un abordaje integral de la VCM, para  garantizar los derechos  y  el acceso a la justicia de mujeres víctimas.</t>
  </si>
  <si>
    <t>3.1.5.1 Fortalecida la protección y defensa a las mujeres víctimas de violencia y  testigos.</t>
  </si>
  <si>
    <t>3.1.5.2 Garantizados los derechos humanos de las mujeres a través del sistema de administración de justicia.</t>
  </si>
  <si>
    <r>
      <t>3.1.5.3 Mejorada la atención de las mujeres víctimas de violencia a través del fortalecimiento de las capacidades de los servidores públicos del Sistema Nacional de Atención a Victimas</t>
    </r>
    <r>
      <rPr>
        <sz val="11"/>
        <rFont val="Calibri"/>
        <family val="2"/>
        <scheme val="minor"/>
      </rPr>
      <t>.</t>
    </r>
  </si>
  <si>
    <t>Sub-Total Objetivo Estratégico 3</t>
  </si>
  <si>
    <t xml:space="preserve"> EJE ESTRATEGICO 4 : SEGUIMIENTOS Y MONITOREO DE LOS CONVENIOS Y COMPROMISOS INTERNACIONALES</t>
  </si>
  <si>
    <t>Total Gastos Demandados          Año 01</t>
  </si>
  <si>
    <t>4.1. Promover el cumplimiento de los convenios y compromisos asumidos por la nación.</t>
  </si>
  <si>
    <t xml:space="preserve">4.1.1 Fortalecimiento de los procesos de seguimiento e incidencia en las instituciones  del Estado, corresponsables para el cumplimiento de los convenios y  compromisos Internacionales del país en materia de género. </t>
  </si>
  <si>
    <t>4.1.1.1  implementados  los convenios y acuerdos a los que ha arribado el país</t>
  </si>
  <si>
    <t xml:space="preserve">Relaciones Internacionales </t>
  </si>
  <si>
    <t>4.1.1.2 Informe del nivel de ejecucion de los acuerdos y convenios implementados.</t>
  </si>
  <si>
    <t>4.1.2.  Promover el conocimiento de los contenidos de los diferentes convenios y resoluciones de manera que la población en general conozca y aplique las herramientas</t>
  </si>
  <si>
    <t>4.1.2.1  Ciudadanía apoderada de los derechos o servicios que les asisten producto de los convenios y acuerdos contraídos por la nación.</t>
  </si>
  <si>
    <t>Sub-Total Objetivo Estratégico 4</t>
  </si>
  <si>
    <t>Total Objetivos Estratégicos</t>
  </si>
  <si>
    <t xml:space="preserve">Planificacion y Desarrollo </t>
  </si>
  <si>
    <t xml:space="preserve">Formulación,  Monitoreo y Evaluación  de Planes, Programas y Proyectos </t>
  </si>
  <si>
    <t xml:space="preserve">Cooperación Internacional </t>
  </si>
  <si>
    <t xml:space="preserve">Planificación y Desarrollo </t>
  </si>
  <si>
    <t>Proyectos aprobados e implementados.</t>
  </si>
  <si>
    <t>Formulación y seguimiento a proyectos con financiamiento o no de la Cooperación Internacional, y en los casos que aplique, coordinación de los mismos; priorizados y alineados a la Estrategia Nacional de Desarrollo (END), Plan Nacional de Igualdad y Equidad de Género 2007-2017 (PLANEG II) y al Plan Estratégico Institucional 2015-2020.</t>
  </si>
  <si>
    <t>Documento de proyecto.</t>
  </si>
  <si>
    <t>Proyectos firmados e informes técnicos elaborados.</t>
  </si>
  <si>
    <t>Visitas de coordinación y articulación con la Cooperación Internacional (agencias, organismos, etc.) y/o empresas privadas y/o instituciones públicas para elaboración de proyectos.</t>
  </si>
  <si>
    <t>Reuniones internas Ministerio de la Mujer con las unidades ejecutoras de los proyectos y áreas/direcciones/departamentos involucrados en los mismos.</t>
  </si>
  <si>
    <t>Firma de Planes Anuales de Trabajo y Convenios firmados por las partes (financiadora y ejecutora).</t>
  </si>
  <si>
    <t>Realizar reuniones internas y visitas de campo o en terreno, en seguimiento y monitoreo a los proyectos en ejecución.</t>
  </si>
  <si>
    <t>Elaboración de Matrices de Seguimiento y Monitoreo;  Informes Técnicos de Avance e Informes Técnicos Finales de proyectos.*2</t>
  </si>
  <si>
    <t>Combustible transporte</t>
  </si>
  <si>
    <t>Documentación y Publicaciones</t>
  </si>
  <si>
    <t>Dirección Comunicac.</t>
  </si>
  <si>
    <t>Carpeta entregada por Dpto. Documentación</t>
  </si>
  <si>
    <t>Por determinar</t>
  </si>
  <si>
    <t>Café-Agua</t>
  </si>
  <si>
    <t>Copias/insumos</t>
  </si>
  <si>
    <t>Elaboración de propuestas de proyectos de acuerdo a prioridades establecidas y necesidades determinadas, alineados a la END-PLANEG y PE. (Un estimado de 10 propuestas para aprobación de 7 proyectos al año: 10 doc.proy. X 4 juegos = 40)*1</t>
  </si>
  <si>
    <t>Copias/Impres.</t>
  </si>
  <si>
    <t>Encuadernaciones</t>
  </si>
  <si>
    <t>Refrigerios</t>
  </si>
  <si>
    <t>Combustible/Transp.</t>
  </si>
  <si>
    <t xml:space="preserve">Unidad Rectora: </t>
  </si>
  <si>
    <t xml:space="preserve">Unidad Ejecutora: </t>
  </si>
  <si>
    <t>Eje Estratégico: END 2010-2030</t>
  </si>
  <si>
    <t>Eje Estratégico: PEI 2016-2020</t>
  </si>
  <si>
    <t>Fortalecimiento Institucional</t>
  </si>
  <si>
    <t>Objetivo General END 2010-2030</t>
  </si>
  <si>
    <t>Objetivo General 2.3: Igualdad de Derechos y Oportunidades.</t>
  </si>
  <si>
    <t>Objetivos Específicos PEI 2016-2030</t>
  </si>
  <si>
    <t>Fortalecer los mecanismos de gestión y aumentar la capacidad institucional para mejorar la eficacia y eficiencia de los procesos.</t>
  </si>
  <si>
    <t xml:space="preserve">Meta por Trimestre                                                                                  </t>
  </si>
  <si>
    <t>Inversión/Trimestre (RD$)</t>
  </si>
  <si>
    <t>´01</t>
  </si>
  <si>
    <t>Carpeta entregada por Dpto. Document.</t>
  </si>
  <si>
    <t>Café - agua</t>
  </si>
  <si>
    <t>Copias e Impresos</t>
  </si>
  <si>
    <t>Transporte</t>
  </si>
  <si>
    <t>Viaticos</t>
  </si>
  <si>
    <t>Documentacion impresa</t>
  </si>
  <si>
    <t>Suministrada por la Direc. Comunicac.</t>
  </si>
  <si>
    <t>Realizar reuniones con autoridades del Ministerio de la Mujer para presentar, socializar y consensuar negociaciones y establecimiento de mecanismos de articulación y trabajo conjunto con nuevos cooperantes y/o empresas.</t>
  </si>
  <si>
    <t>Copias e Impres.</t>
  </si>
  <si>
    <t>Mensajeria</t>
  </si>
  <si>
    <t>Impres/Encuad.</t>
  </si>
  <si>
    <t>No aplica</t>
  </si>
  <si>
    <t>Material Gastable</t>
  </si>
  <si>
    <t>Refrigerio</t>
  </si>
  <si>
    <t>Relanzamiento Oficial de la MCCI-CG.</t>
  </si>
  <si>
    <t>30 x 3= 90</t>
  </si>
  <si>
    <t>Elaborar convocatorias mensuales para reuniones de las Comisiones Técnicas de Trabajo, realizar contacto vía telefónica, correo electrónico y fax.</t>
  </si>
  <si>
    <t>Redactar y socializar Actas de Asamblea a lo interno del MMUJER y de la MEPYD; y socializar, dar lectura y aprobar Actas de Asamblea en la MCCI-MCG.</t>
  </si>
  <si>
    <t>Dpto. de Proyectos y Cooperación Internacional fortalecido, capacitado e integrado.</t>
  </si>
  <si>
    <t>El Departamento de Proyectos y Cooperación Internacional cuenta con el personal calificado para los requerimientos del área, es fortalecido a través de capacitaciones y formación en sus competencias y se integra de manera armónica a los lineamientos institucionales.</t>
  </si>
  <si>
    <t>*Certificado de Participación              *Nombramiento nuevo personal</t>
  </si>
  <si>
    <t>*Cursos realizados.       *Inclusión en Nómina y salario pagado.</t>
  </si>
  <si>
    <t>Realizar llamado a concurso para personal asistencial y técnico del Departamento de acuerdo a los términos de referencia elaborados, revisar las propuestas recibidas y seleccionar la/el candidato correspondiente.</t>
  </si>
  <si>
    <t>TDR's</t>
  </si>
  <si>
    <t>Formulario Evaluación/Selec.</t>
  </si>
  <si>
    <t>Contratar Técnica(o) para el Dpto. de P. y CI.</t>
  </si>
  <si>
    <t>Salario Mensual</t>
  </si>
  <si>
    <t>Capacitar al personal del departamento en las competencias necesarias para  fortalecer su desarrollo y eficientizar su desempeño, con cursos nacionales e internacionales.  (Nota: Inscripción estimada en US$600.00, si es con beca parcial el costo unitario variará).</t>
  </si>
  <si>
    <t>Inscripción cursos</t>
  </si>
  <si>
    <t>Transporte/Boleto aéreo</t>
  </si>
  <si>
    <t>Viáticos locales o internacionales</t>
  </si>
  <si>
    <t>Participación en experiencias e intercambios regionales.</t>
  </si>
  <si>
    <t>Inscripción</t>
  </si>
  <si>
    <t>Viáticos internac.</t>
  </si>
  <si>
    <t>Boleto aéreo</t>
  </si>
  <si>
    <t>Agenda Nacional de Discapacidad: Participar en reuniones de seguimiento a la elaboración e implementación de la ANPD, la transversalidad de género en dicha agenda y trabajo conjunto.</t>
  </si>
  <si>
    <t>*1: 10 Proyectos de 20 páginas aprox. c/u = 200 copias x 4 Juegos = 800 copias totales.</t>
  </si>
  <si>
    <t>*2:  1er. Trimestre: 3 Proyectos +1 Inf.Trimestral =4</t>
  </si>
  <si>
    <t xml:space="preserve">      2do. Trimestre: 3 P+2 Pnuevos= 5 + 1Inf. Trim.= 6</t>
  </si>
  <si>
    <t xml:space="preserve">      3er. Trimestre: 5 P + 2 Pnuevos= 7 + Inf. Trim. = 8</t>
  </si>
  <si>
    <t xml:space="preserve">      4to. Trimestre: 7 Proyectos + Inf. Trim. + I Inf. Final= 9 Total 27 Informes.</t>
  </si>
  <si>
    <t>Actividades Centrales</t>
  </si>
  <si>
    <t>MINISTERIO DE LA MUJER</t>
  </si>
  <si>
    <t>Segundo Eje Estratégico: Una Sociedad con Igualdad de Derechos y Oportunidades.</t>
  </si>
  <si>
    <t>UNIDAD RECTORA:</t>
  </si>
  <si>
    <t>UNIDAD EJECUTORA:</t>
  </si>
  <si>
    <t>EJE ESTRATEGICO END 2010-2030:</t>
  </si>
  <si>
    <t>Una Sociedad con Igualdad de Derechos y Oportunidades (Segundo Eje Estratégico).</t>
  </si>
  <si>
    <t>EJE ESTRATEGICO: PEI 2016-2020</t>
  </si>
  <si>
    <t>OB.GRAL. 2.3 IGUALDAD DE DERECHOS Y OPORTUNIDADES</t>
  </si>
  <si>
    <t>Carpeta de Proyectos actualizada y Proyectos aprobados e implementados.</t>
  </si>
  <si>
    <t>Realizar reuniones con los Viceministerios, Direcciones y Departamentos para determinar y priorizar necesidades para elaboración de propuestas de proyectos. (4 Reuniones: 1 en cada trimestre, para 12 personas cada reunión =  48).</t>
  </si>
  <si>
    <t>Publicar Carpeta de Proyectos en el Portal WEB del Ministerio de la Mujer y actualizarla periódicamente, preferiblemente trimestralmente.</t>
  </si>
  <si>
    <t>Elaborar propuestas de proyectos de acuerdo a prioridades establecidas y necesidades determinadas, alineados a la END-PLANEG y PE. (Un estimado de 10 propuestas para aprobación de unos 7 proyectos en el año: 10 docs.de proyectos X 4 juegos = 40).*1</t>
  </si>
  <si>
    <t>Tramitar solicitudes a la Dirección General de Inversión Pública para la asignación de los Códigos SNIP a nuevos proyectos.</t>
  </si>
  <si>
    <t>Realizar Visitas de acercamiento, conocimiento e intercambio con nuevas agencias y organismos de la Cooperación Internacional, empresas privadas y otras organizaciones nacionales e internacionales para negociación de nuevas fuentes de financiamiento a proyectos y visitas de coordinación y seguimiento a socios existentes de la Coop. Internac.</t>
  </si>
  <si>
    <t>No Aplica</t>
  </si>
  <si>
    <t>La movilización de recursos son acciones dirigidas a la gestión y negociación de recursos y fuentes de financiamiento para la ejecución de proyectos o actividades puntuales priorizadas por el MMUJER. Las Mesas de Coordinación de la Cooperación Internacional para el Desarrollo son un espacio de diálogo y coordinación, así como instrumento de alineación y armonización de la comunidad de cooperantes a los objetivos y prioridades nacionales plasmados en la Estrategia Nacional de Desarrollo cuyo mayor nivel de expresión se concretiza en el PNPSP*2.</t>
  </si>
  <si>
    <t>*3: Plan Nacional Plurianual del Sector Público (PNPSP).</t>
  </si>
  <si>
    <t>Realizar Actos de Firma de nuevos Convenios y/o Acuerdos entre nuevos Cooperantes y el Ministerio de la Mujer.</t>
  </si>
  <si>
    <t>Establecimiento de un nuevo espacio en la Mesa de Cooperantes que lidera el Banco Mundial (solo para Donantes), para el finaciamiento de la transversalidad de Genero.</t>
  </si>
  <si>
    <t>Realizar cuatro reuniones para presentación de las propuestas en carpeta de proyectos pendiente de financiamiento a la Mesa de Cooperantes que lidera el Banco Mundial.</t>
  </si>
  <si>
    <t>Recursos movilizados y Mesa de Cooperación de Género y de Donantes establecidas y activadas.</t>
  </si>
  <si>
    <t>Realizar actos de firma de Planes Anuales de Trabajo y Convenios/Acuerdos por las partes (organismo financiador y entidad ejecutora).</t>
  </si>
  <si>
    <t>Realizar reuniones de coordinación con el MEPYD para la activación y relanzamiento de la MCCI-MCG y seleccionar integrantes de la misma (sector gubernamental, cooperación internacional, organizaciones de la sociedad civil y empresas privadas).</t>
  </si>
  <si>
    <t>Realizar reunión para seleccionar las/os miembros/as de la Secretaría Técnica como órgano colegiado que servirá al Comité de Dirección y se encargará de operativizar y dar seguimiento a los acuerdos y compromisos derivados del accionar de la MCCI-MCG*4.</t>
  </si>
  <si>
    <t>1 reunión 30 pers.</t>
  </si>
  <si>
    <t>Elaborar convocatorias y realizar reuniones bimensuales de la MCCI-MCG. Realizar contacto vía telefónica, correo electrónico y fax.</t>
  </si>
  <si>
    <t>Realizar visitas en terreno o campo (3 participantes por visita, incluye chofer), para intercambiar con las autoridades locales y actoras/es involucradas la factibilidad de los proyectos en las localidades seleccionadas (al interior: Mao, Montecristi y otras localidades. 3 Pers x 6 local.= 18)</t>
  </si>
  <si>
    <t>Realizar reuniones internas del MMujer con las unidades ejecutoras de los proyectos (direcciones y departamentos) para presentación y revisión de proyectos para su validación (12 reuniones de 7 personas cada una: 84).</t>
  </si>
  <si>
    <t>Viáticos al interior: Viajes primer trimestre y 2 en el segundo trimestre.</t>
  </si>
  <si>
    <t>Realizar reuniones mensuales con las unidades ejecutoras de los proyectos para seguimiento y monitoreo a la implementación de los mismos. 4 Reun.x7 Persx12 meses=336</t>
  </si>
  <si>
    <t>Copias a docs.</t>
  </si>
  <si>
    <t>Realizar visitas de seguimiento y monitoreo a las localidades con proyectos en ejecución, en coordinación con las UE de los proyectos. (3 Personas x 6 localidades en 2 Trimestre=18).</t>
  </si>
  <si>
    <t>Elaboración de Matrices de Seguimiento y Monitoreo a proyectos.</t>
  </si>
  <si>
    <t>Elaborar Informes Técnicos de Avance e Informes Técnicos Finales de proyectos.*2</t>
  </si>
  <si>
    <t>Copias Impresas</t>
  </si>
  <si>
    <t>Mensajería</t>
  </si>
  <si>
    <t>TOTAL GENERAL</t>
  </si>
  <si>
    <t>1) Carpeta de Proyectos elaborada y actualizada, contentiva de proyectos con financiamiento y en implementación; y propuestas de proyectos pendiente de financiamiento. 2)Formulación y seguimiento a proyectos con de la Cooperación no reembolsable, donación de recursos, asistencia técnica y cooperación oficial privada, nacional e internacional; y en los casos que aplique, coordinación de los mismos; priorizados y alineados a la END 2030, Plan Nacional de Igualdad y Equidad de Género 2007-2017 (PLANEG II), PLANEG III (pendiente determinar periodicidad) y al Plan Estratégico Institucional 2016-2020.</t>
  </si>
  <si>
    <t>Año 2018</t>
  </si>
  <si>
    <t xml:space="preserve">(Sellos de Igualdad de Género; Fortalecimiento Centro de Promoción de la Salud Integral de Adolescentes; Creación de dos nuevos centros de Salud Integral de Adolescentes y buses móviles; Fortalecimiento Unidad de Gestión de Riesgo; Autonomía Económica, Emprendedurismo e Inclusión Financiera de las mujeres; Implementación del Plan Nacional Integral de Capacitación a la VCM, VIF y DS, creación de las Redes Municipales para la Prevención y Atención a la VCM y VIF, creación y fortalecimiento de la Unidad de Discapacidad, entre otros.) </t>
  </si>
  <si>
    <t>Actividades</t>
  </si>
  <si>
    <t>Nota: Para proyectos Meta Total 7, porque los proyectos vigentes terminan, uno en el año 2017 y dos en el año 2018.</t>
  </si>
  <si>
    <t>0001</t>
  </si>
  <si>
    <t>01</t>
  </si>
  <si>
    <t>Fondo General</t>
  </si>
  <si>
    <t>POA2018</t>
  </si>
  <si>
    <r>
      <rPr>
        <b/>
        <sz val="12"/>
        <rFont val="Times New Roman"/>
        <family val="1"/>
      </rPr>
      <t>Para Carpeta de Proyectos</t>
    </r>
    <r>
      <rPr>
        <sz val="12"/>
        <rFont val="Times New Roman"/>
        <family val="1"/>
      </rPr>
      <t xml:space="preserve">:   Documento                    </t>
    </r>
    <r>
      <rPr>
        <b/>
        <sz val="12"/>
        <rFont val="Times New Roman"/>
        <family val="1"/>
      </rPr>
      <t xml:space="preserve">Para Proyectos:  </t>
    </r>
    <r>
      <rPr>
        <sz val="12"/>
        <rFont val="Times New Roman"/>
        <family val="1"/>
      </rPr>
      <t xml:space="preserve">      Documento</t>
    </r>
  </si>
  <si>
    <r>
      <rPr>
        <b/>
        <sz val="12"/>
        <rFont val="Times New Roman"/>
        <family val="1"/>
      </rPr>
      <t xml:space="preserve">Para Carpeta de Proyectos:  </t>
    </r>
    <r>
      <rPr>
        <sz val="12"/>
        <rFont val="Times New Roman"/>
        <family val="1"/>
      </rPr>
      <t xml:space="preserve">                     Carpeta elaborada y colgada en la web. </t>
    </r>
    <r>
      <rPr>
        <b/>
        <sz val="12"/>
        <rFont val="Times New Roman"/>
        <family val="1"/>
      </rPr>
      <t xml:space="preserve">Para Proyectos: </t>
    </r>
    <r>
      <rPr>
        <sz val="12"/>
        <rFont val="Times New Roman"/>
        <family val="1"/>
      </rPr>
      <t>Proyectos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firmados e informes elaborados</t>
    </r>
  </si>
  <si>
    <r>
      <t xml:space="preserve">Para Carpeta de Proyectos:  </t>
    </r>
    <r>
      <rPr>
        <sz val="12"/>
        <rFont val="Times New Roman"/>
        <family val="1"/>
      </rPr>
      <t xml:space="preserve">1 </t>
    </r>
    <r>
      <rPr>
        <b/>
        <sz val="12"/>
        <rFont val="Times New Roman"/>
        <family val="1"/>
      </rPr>
      <t xml:space="preserve">                     Para Proyectos    </t>
    </r>
    <r>
      <rPr>
        <sz val="12"/>
        <rFont val="Times New Roman"/>
        <family val="1"/>
      </rPr>
      <t>3</t>
    </r>
  </si>
  <si>
    <r>
      <rPr>
        <b/>
        <sz val="12"/>
        <rFont val="Times New Roman"/>
        <family val="1"/>
      </rPr>
      <t>Para Rec. Moviliz.:</t>
    </r>
    <r>
      <rPr>
        <sz val="12"/>
        <rFont val="Times New Roman"/>
        <family val="1"/>
      </rPr>
      <t xml:space="preserve">                                       Documento digital y copia dura                     </t>
    </r>
    <r>
      <rPr>
        <b/>
        <sz val="12"/>
        <rFont val="Times New Roman"/>
        <family val="1"/>
      </rPr>
      <t xml:space="preserve">Para MCCI-MCG:      </t>
    </r>
    <r>
      <rPr>
        <sz val="12"/>
        <rFont val="Times New Roman"/>
        <family val="1"/>
      </rPr>
      <t>Mesa conformada Acta(s) Asamblea(s)+D55</t>
    </r>
  </si>
  <si>
    <r>
      <rPr>
        <b/>
        <sz val="12"/>
        <rFont val="Times New Roman"/>
        <family val="1"/>
      </rPr>
      <t>Para Rec. Moviliz.:</t>
    </r>
    <r>
      <rPr>
        <sz val="12"/>
        <rFont val="Times New Roman"/>
        <family val="1"/>
      </rPr>
      <t xml:space="preserve">  Transferencia bancaria y/o desembolso en CK.     </t>
    </r>
    <r>
      <rPr>
        <b/>
        <sz val="12"/>
        <rFont val="Times New Roman"/>
        <family val="1"/>
      </rPr>
      <t xml:space="preserve">Para MCCI-MCG:                     </t>
    </r>
    <r>
      <rPr>
        <sz val="12"/>
        <rFont val="Times New Roman"/>
        <family val="1"/>
      </rPr>
      <t>Listado de Particip.                 Convocatoria                          Agenda del día.</t>
    </r>
  </si>
  <si>
    <r>
      <t xml:space="preserve">Moviliz.Rec.:      </t>
    </r>
    <r>
      <rPr>
        <sz val="12"/>
        <rFont val="Times New Roman"/>
        <family val="1"/>
      </rPr>
      <t xml:space="preserve">Año 2018   </t>
    </r>
    <r>
      <rPr>
        <b/>
        <sz val="12"/>
        <rFont val="Times New Roman"/>
        <family val="1"/>
      </rPr>
      <t xml:space="preserve">           MCCi-MCG: </t>
    </r>
    <r>
      <rPr>
        <sz val="12"/>
        <rFont val="Times New Roman"/>
        <family val="1"/>
      </rPr>
      <t>0</t>
    </r>
  </si>
  <si>
    <r>
      <t xml:space="preserve">Gestionar y programar reuniones de lobby y advocacy para el establecimiento de nuevas alianzas, conocimiento de sus ejes estratégicos y negociación de firmas de Convenios y/o Acuerdos para trabajos conjuntos. </t>
    </r>
    <r>
      <rPr>
        <b/>
        <sz val="12"/>
        <rFont val="Times New Roman"/>
        <family val="1"/>
      </rPr>
      <t>*Ver arriba actividad descrita y presupuestada.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</si>
</sst>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0\ &quot;€&quot;;[Red]\-#,##0.00\ &quot;€&quot;"/>
    <numFmt numFmtId="167" formatCode="_-* #,##0\ &quot;€&quot;_-;\-* #,##0\ &quot;€&quot;_-;_-* &quot;-&quot;\ &quot;€&quot;_-;_-@_-"/>
    <numFmt numFmtId="168" formatCode="_-* #,##0.00\ _€_-;\-* #,##0.00\ _€_-;_-* &quot;-&quot;??\ _€_-;_-@_-"/>
    <numFmt numFmtId="169" formatCode="_-[$€]* #,##0.00_-;\-[$€]* #,##0.00_-;_-[$€]* &quot;-&quot;??_-;_-@_-"/>
    <numFmt numFmtId="170" formatCode="_-* #,##0\ _€_-;\-* #,##0\ _€_-;_-* &quot;-&quot;??\ _€_-;_-@_-"/>
    <numFmt numFmtId="171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sz val="13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.5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.5"/>
      <color theme="1"/>
      <name val="Times New Roman"/>
      <family val="1"/>
    </font>
    <font>
      <b/>
      <sz val="12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EFCF3"/>
        <bgColor indexed="64"/>
      </patternFill>
    </fill>
    <fill>
      <patternFill patternType="solid">
        <fgColor rgb="FF77AD9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426E5C"/>
      </bottom>
      <diagonal/>
    </border>
    <border>
      <left style="double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double">
        <color rgb="FF426E5C"/>
      </top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 style="double">
        <color rgb="FF426E5C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double">
        <color rgb="FF426E5C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 style="double">
        <color rgb="FF426E5C"/>
      </bottom>
      <diagonal/>
    </border>
    <border>
      <left style="double">
        <color rgb="FF426E5C"/>
      </left>
      <right style="thin">
        <color rgb="FF426E5C"/>
      </right>
      <top/>
      <bottom style="thin">
        <color rgb="FF426E5C"/>
      </bottom>
      <diagonal/>
    </border>
    <border>
      <left style="thin">
        <color rgb="FF426E5C"/>
      </left>
      <right style="thin">
        <color rgb="FF426E5C"/>
      </right>
      <top/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/>
      <bottom style="thin">
        <color rgb="FF426E5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00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66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0066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rgb="FF006600"/>
      </top>
      <bottom style="medium">
        <color indexed="64"/>
      </bottom>
      <diagonal/>
    </border>
    <border>
      <left/>
      <right/>
      <top style="thick">
        <color rgb="FF0066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426E5C"/>
      </right>
      <top/>
      <bottom/>
      <diagonal/>
    </border>
    <border>
      <left style="double">
        <color rgb="FF426E5C"/>
      </left>
      <right/>
      <top style="thin">
        <color rgb="FF426E5C"/>
      </top>
      <bottom/>
      <diagonal/>
    </border>
    <border>
      <left/>
      <right style="thin">
        <color rgb="FF426E5C"/>
      </right>
      <top style="thin">
        <color rgb="FF426E5C"/>
      </top>
      <bottom/>
      <diagonal/>
    </border>
    <border>
      <left style="double">
        <color rgb="FF426E5C"/>
      </left>
      <right/>
      <top/>
      <bottom style="thin">
        <color rgb="FF426E5C"/>
      </bottom>
      <diagonal/>
    </border>
    <border>
      <left/>
      <right style="thin">
        <color rgb="FF426E5C"/>
      </right>
      <top/>
      <bottom style="thin">
        <color rgb="FF426E5C"/>
      </bottom>
      <diagonal/>
    </border>
    <border>
      <left style="thin">
        <color rgb="FF426E5C"/>
      </left>
      <right style="thin">
        <color rgb="FF426E5C"/>
      </right>
      <top style="double">
        <color rgb="FF426E5C"/>
      </top>
      <bottom/>
      <diagonal/>
    </border>
    <border>
      <left style="thin">
        <color rgb="FF426E5C"/>
      </left>
      <right style="thin">
        <color rgb="FF426E5C"/>
      </right>
      <top/>
      <bottom style="thin">
        <color indexed="64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thin">
        <color indexed="64"/>
      </bottom>
      <diagonal/>
    </border>
    <border>
      <left style="thin">
        <color rgb="FF426E5C"/>
      </left>
      <right style="thin">
        <color rgb="FF426E5C"/>
      </right>
      <top style="double">
        <color rgb="FF426E5C"/>
      </top>
      <bottom style="thin">
        <color indexed="64"/>
      </bottom>
      <diagonal/>
    </border>
    <border>
      <left style="double">
        <color rgb="FF426E5C"/>
      </left>
      <right/>
      <top/>
      <bottom style="thin">
        <color indexed="64"/>
      </bottom>
      <diagonal/>
    </border>
    <border>
      <left/>
      <right style="thin">
        <color rgb="FF426E5C"/>
      </right>
      <top/>
      <bottom style="thin">
        <color indexed="64"/>
      </bottom>
      <diagonal/>
    </border>
    <border>
      <left style="double">
        <color rgb="FF426E5C"/>
      </left>
      <right/>
      <top style="thin">
        <color indexed="64"/>
      </top>
      <bottom/>
      <diagonal/>
    </border>
    <border>
      <left/>
      <right style="thin">
        <color rgb="FF426E5C"/>
      </right>
      <top style="thin">
        <color indexed="64"/>
      </top>
      <bottom/>
      <diagonal/>
    </border>
    <border>
      <left style="thin">
        <color rgb="FF426E5C"/>
      </left>
      <right style="thin">
        <color rgb="FF426E5C"/>
      </right>
      <top style="thin">
        <color indexed="64"/>
      </top>
      <bottom/>
      <diagonal/>
    </border>
    <border>
      <left style="thin">
        <color rgb="FF426E5C"/>
      </left>
      <right style="thin">
        <color rgb="FF426E5C"/>
      </right>
      <top style="thin">
        <color rgb="FF426E5C"/>
      </top>
      <bottom/>
      <diagonal/>
    </border>
    <border>
      <left style="thin">
        <color rgb="FF426E5C"/>
      </left>
      <right style="thin">
        <color rgb="FF426E5C"/>
      </right>
      <top/>
      <bottom/>
      <diagonal/>
    </border>
    <border>
      <left style="double">
        <color rgb="FF426E5C"/>
      </left>
      <right/>
      <top style="thin">
        <color rgb="FF426E5C"/>
      </top>
      <bottom style="thin">
        <color rgb="FF426E5C"/>
      </bottom>
      <diagonal/>
    </border>
    <border>
      <left/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rgb="FF426E5C"/>
      </left>
      <right style="thin">
        <color rgb="FF426E5C"/>
      </right>
      <top/>
      <bottom style="double">
        <color rgb="FF426E5C"/>
      </bottom>
      <diagonal/>
    </border>
    <border>
      <left style="medium">
        <color indexed="64"/>
      </left>
      <right style="double">
        <color rgb="FF426E5C"/>
      </right>
      <top style="medium">
        <color indexed="64"/>
      </top>
      <bottom style="double">
        <color rgb="FF426E5C"/>
      </bottom>
      <diagonal/>
    </border>
    <border>
      <left style="double">
        <color rgb="FF426E5C"/>
      </left>
      <right style="double">
        <color rgb="FF426E5C"/>
      </right>
      <top style="medium">
        <color indexed="64"/>
      </top>
      <bottom style="double">
        <color rgb="FF426E5C"/>
      </bottom>
      <diagonal/>
    </border>
    <border>
      <left style="double">
        <color rgb="FF426E5C"/>
      </left>
      <right style="double">
        <color rgb="FF426E5C"/>
      </right>
      <top style="medium">
        <color indexed="64"/>
      </top>
      <bottom/>
      <diagonal/>
    </border>
    <border>
      <left style="double">
        <color rgb="FF426E5C"/>
      </left>
      <right style="medium">
        <color indexed="64"/>
      </right>
      <top style="medium">
        <color indexed="64"/>
      </top>
      <bottom style="double">
        <color rgb="FF426E5C"/>
      </bottom>
      <diagonal/>
    </border>
    <border>
      <left style="medium">
        <color indexed="64"/>
      </left>
      <right style="double">
        <color rgb="FF426E5C"/>
      </right>
      <top style="double">
        <color rgb="FF426E5C"/>
      </top>
      <bottom style="double">
        <color rgb="FF426E5C"/>
      </bottom>
      <diagonal/>
    </border>
    <border>
      <left style="double">
        <color rgb="FF426E5C"/>
      </left>
      <right style="double">
        <color rgb="FF426E5C"/>
      </right>
      <top style="double">
        <color rgb="FF426E5C"/>
      </top>
      <bottom style="double">
        <color rgb="FF426E5C"/>
      </bottom>
      <diagonal/>
    </border>
    <border>
      <left style="double">
        <color rgb="FF426E5C"/>
      </left>
      <right style="double">
        <color rgb="FF426E5C"/>
      </right>
      <top/>
      <bottom style="double">
        <color rgb="FF426E5C"/>
      </bottom>
      <diagonal/>
    </border>
    <border>
      <left style="double">
        <color rgb="FF426E5C"/>
      </left>
      <right style="medium">
        <color indexed="64"/>
      </right>
      <top style="double">
        <color rgb="FF426E5C"/>
      </top>
      <bottom style="double">
        <color rgb="FF426E5C"/>
      </bottom>
      <diagonal/>
    </border>
    <border>
      <left style="medium">
        <color indexed="64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/>
      <top style="double">
        <color rgb="FF426E5C"/>
      </top>
      <bottom style="thin">
        <color rgb="FF426E5C"/>
      </bottom>
      <diagonal/>
    </border>
    <border>
      <left/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medium">
        <color indexed="64"/>
      </right>
      <top style="double">
        <color rgb="FF426E5C"/>
      </top>
      <bottom style="thin">
        <color rgb="FF426E5C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rgb="FF426E5C"/>
      </bottom>
      <diagonal/>
    </border>
    <border>
      <left/>
      <right style="medium">
        <color indexed="64"/>
      </right>
      <top/>
      <bottom style="double">
        <color rgb="FF426E5C"/>
      </bottom>
      <diagonal/>
    </border>
    <border>
      <left style="medium">
        <color indexed="64"/>
      </left>
      <right/>
      <top style="double">
        <color rgb="FF426E5C"/>
      </top>
      <bottom/>
      <diagonal/>
    </border>
    <border>
      <left/>
      <right style="thin">
        <color rgb="FF426E5C"/>
      </right>
      <top style="double">
        <color rgb="FF426E5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426E5C"/>
      </bottom>
      <diagonal/>
    </border>
    <border>
      <left style="thin">
        <color rgb="FF426E5C"/>
      </left>
      <right style="medium">
        <color indexed="64"/>
      </right>
      <top style="thin">
        <color rgb="FF426E5C"/>
      </top>
      <bottom style="thin">
        <color indexed="64"/>
      </bottom>
      <diagonal/>
    </border>
    <border>
      <left style="thin">
        <color rgb="FF426E5C"/>
      </left>
      <right style="medium">
        <color indexed="64"/>
      </right>
      <top/>
      <bottom style="thin">
        <color indexed="64"/>
      </bottom>
      <diagonal/>
    </border>
    <border>
      <left style="thin">
        <color rgb="FF426E5C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rgb="FF426E5C"/>
      </bottom>
      <diagonal/>
    </border>
    <border>
      <left/>
      <right/>
      <top style="thin">
        <color indexed="64"/>
      </top>
      <bottom style="double">
        <color rgb="FF426E5C"/>
      </bottom>
      <diagonal/>
    </border>
    <border>
      <left/>
      <right style="medium">
        <color indexed="64"/>
      </right>
      <top style="thin">
        <color indexed="64"/>
      </top>
      <bottom style="double">
        <color rgb="FF426E5C"/>
      </bottom>
      <diagonal/>
    </border>
    <border>
      <left style="double">
        <color rgb="FF426E5C"/>
      </left>
      <right style="double">
        <color rgb="FF426E5C"/>
      </right>
      <top style="double">
        <color rgb="FF426E5C"/>
      </top>
      <bottom/>
      <diagonal/>
    </border>
    <border>
      <left style="thin">
        <color rgb="FF426E5C"/>
      </left>
      <right style="medium">
        <color indexed="64"/>
      </right>
      <top/>
      <bottom style="thin">
        <color rgb="FF426E5C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rgb="FF426E5C"/>
      </right>
      <top style="double">
        <color rgb="FF426E5C"/>
      </top>
      <bottom/>
      <diagonal/>
    </border>
    <border>
      <left style="double">
        <color rgb="FF426E5C"/>
      </left>
      <right style="medium">
        <color indexed="64"/>
      </right>
      <top style="double">
        <color rgb="FF426E5C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426E5C"/>
      </bottom>
      <diagonal/>
    </border>
    <border>
      <left style="thin">
        <color indexed="64"/>
      </left>
      <right style="thin">
        <color indexed="64"/>
      </right>
      <top style="thin">
        <color rgb="FF426E5C"/>
      </top>
      <bottom/>
      <diagonal/>
    </border>
    <border>
      <left style="thin">
        <color indexed="64"/>
      </left>
      <right style="thin">
        <color indexed="64"/>
      </right>
      <top style="double">
        <color rgb="FF426E5C"/>
      </top>
      <bottom/>
      <diagonal/>
    </border>
    <border>
      <left style="thin">
        <color indexed="64"/>
      </left>
      <right style="medium">
        <color indexed="64"/>
      </right>
      <top style="thin">
        <color rgb="FF426E5C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rgb="FF426E5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426E5C"/>
      </right>
      <top/>
      <bottom style="thin">
        <color indexed="64"/>
      </bottom>
      <diagonal/>
    </border>
    <border>
      <left style="thin">
        <color indexed="64"/>
      </left>
      <right style="thin">
        <color rgb="FF426E5C"/>
      </right>
      <top style="double">
        <color rgb="FF426E5C"/>
      </top>
      <bottom/>
      <diagonal/>
    </border>
    <border>
      <left style="thin">
        <color indexed="64"/>
      </left>
      <right style="thin">
        <color rgb="FF426E5C"/>
      </right>
      <top/>
      <bottom/>
      <diagonal/>
    </border>
    <border>
      <left style="thin">
        <color indexed="64"/>
      </left>
      <right/>
      <top style="double">
        <color rgb="FF426E5C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double">
        <color indexed="64"/>
      </bottom>
      <diagonal/>
    </border>
    <border>
      <left style="thin">
        <color rgb="FF426E5C"/>
      </left>
      <right style="thin">
        <color rgb="FF426E5C"/>
      </right>
      <top style="double">
        <color rgb="FF426E5C"/>
      </top>
      <bottom style="double">
        <color indexed="64"/>
      </bottom>
      <diagonal/>
    </border>
    <border>
      <left style="thin">
        <color indexed="64"/>
      </left>
      <right style="thin">
        <color rgb="FF426E5C"/>
      </right>
      <top/>
      <bottom style="double">
        <color indexed="64"/>
      </bottom>
      <diagonal/>
    </border>
    <border>
      <left style="thin">
        <color rgb="FF426E5C"/>
      </left>
      <right style="thin">
        <color rgb="FF426E5C"/>
      </right>
      <top/>
      <bottom style="double">
        <color indexed="64"/>
      </bottom>
      <diagonal/>
    </border>
    <border>
      <left style="thin">
        <color rgb="FF426E5C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rgb="FF426E5C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426E5C"/>
      </left>
      <right style="thin">
        <color rgb="FF426E5C"/>
      </right>
      <top style="double">
        <color indexed="64"/>
      </top>
      <bottom style="thin">
        <color rgb="FF426E5C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426E5C"/>
      </right>
      <top style="double">
        <color rgb="FF426E5C"/>
      </top>
      <bottom style="double">
        <color indexed="64"/>
      </bottom>
      <diagonal/>
    </border>
    <border>
      <left style="thin">
        <color rgb="FF426E5C"/>
      </left>
      <right style="thin">
        <color rgb="FF426E5C"/>
      </right>
      <top style="double">
        <color indexed="64"/>
      </top>
      <bottom style="thin">
        <color indexed="64"/>
      </bottom>
      <diagonal/>
    </border>
    <border>
      <left style="thin">
        <color rgb="FF426E5C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rgb="FF426E5C"/>
      </right>
      <top/>
      <bottom style="double">
        <color indexed="64"/>
      </bottom>
      <diagonal/>
    </border>
    <border>
      <left style="thin">
        <color rgb="FF426E5C"/>
      </left>
      <right/>
      <top/>
      <bottom style="double">
        <color indexed="64"/>
      </bottom>
      <diagonal/>
    </border>
    <border>
      <left style="thin">
        <color rgb="FF426E5C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426E5C"/>
      </right>
      <top style="double">
        <color indexed="64"/>
      </top>
      <bottom style="thin">
        <color indexed="64"/>
      </bottom>
      <diagonal/>
    </border>
    <border>
      <left/>
      <right style="thin">
        <color rgb="FF426E5C"/>
      </right>
      <top style="double">
        <color indexed="64"/>
      </top>
      <bottom/>
      <diagonal/>
    </border>
    <border>
      <left style="thin">
        <color rgb="FF426E5C"/>
      </left>
      <right style="thin">
        <color rgb="FF426E5C"/>
      </right>
      <top style="double">
        <color indexed="64"/>
      </top>
      <bottom/>
      <diagonal/>
    </border>
    <border>
      <left style="thin">
        <color rgb="FF426E5C"/>
      </left>
      <right style="medium">
        <color indexed="64"/>
      </right>
      <top style="double">
        <color rgb="FF426E5C"/>
      </top>
      <bottom style="thin">
        <color indexed="64"/>
      </bottom>
      <diagonal/>
    </border>
    <border>
      <left style="thin">
        <color rgb="FF426E5C"/>
      </left>
      <right/>
      <top style="double">
        <color indexed="64"/>
      </top>
      <bottom/>
      <diagonal/>
    </border>
    <border>
      <left style="thin">
        <color rgb="FF426E5C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rgb="FF426E5C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426E5C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34">
    <xf numFmtId="0" fontId="0" fillId="0" borderId="0" xfId="0"/>
    <xf numFmtId="0" fontId="1" fillId="0" borderId="0" xfId="0" applyFont="1"/>
    <xf numFmtId="0" fontId="0" fillId="0" borderId="19" xfId="0" applyBorder="1" applyAlignment="1">
      <alignment vertical="center"/>
    </xf>
    <xf numFmtId="0" fontId="0" fillId="0" borderId="19" xfId="0" applyBorder="1"/>
    <xf numFmtId="0" fontId="7" fillId="0" borderId="0" xfId="0" applyFont="1" applyBorder="1" applyAlignment="1">
      <alignment horizontal="center" vertical="top" wrapText="1"/>
    </xf>
    <xf numFmtId="0" fontId="8" fillId="5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4" fontId="8" fillId="3" borderId="1" xfId="0" applyNumberFormat="1" applyFont="1" applyFill="1" applyBorder="1" applyAlignment="1">
      <alignment horizontal="right" vertical="center" wrapText="1"/>
    </xf>
    <xf numFmtId="4" fontId="8" fillId="3" borderId="19" xfId="0" applyNumberFormat="1" applyFont="1" applyFill="1" applyBorder="1" applyAlignment="1">
      <alignment horizontal="right" vertical="center" wrapText="1"/>
    </xf>
    <xf numFmtId="4" fontId="0" fillId="6" borderId="0" xfId="0" applyNumberFormat="1" applyFill="1"/>
    <xf numFmtId="0" fontId="10" fillId="0" borderId="1" xfId="0" applyFont="1" applyBorder="1" applyAlignment="1">
      <alignment horizontal="justify" vertical="center"/>
    </xf>
    <xf numFmtId="0" fontId="6" fillId="7" borderId="0" xfId="0" applyFont="1" applyFill="1" applyBorder="1" applyAlignment="1">
      <alignment horizontal="justify" vertical="top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justify" vertical="center"/>
    </xf>
    <xf numFmtId="0" fontId="10" fillId="6" borderId="19" xfId="0" applyFont="1" applyFill="1" applyBorder="1" applyAlignment="1">
      <alignment horizontal="justify" vertical="center"/>
    </xf>
    <xf numFmtId="0" fontId="11" fillId="7" borderId="1" xfId="0" applyFont="1" applyFill="1" applyBorder="1" applyAlignment="1">
      <alignment horizontal="justify" vertical="center" wrapText="1"/>
    </xf>
    <xf numFmtId="0" fontId="11" fillId="6" borderId="1" xfId="0" applyFont="1" applyFill="1" applyBorder="1" applyAlignment="1">
      <alignment horizontal="justify" vertical="center" wrapText="1"/>
    </xf>
    <xf numFmtId="0" fontId="11" fillId="6" borderId="19" xfId="0" applyFont="1" applyFill="1" applyBorder="1" applyAlignment="1">
      <alignment horizontal="justify" vertical="center" wrapText="1"/>
    </xf>
    <xf numFmtId="0" fontId="9" fillId="0" borderId="18" xfId="0" applyFont="1" applyBorder="1" applyAlignment="1">
      <alignment vertical="center"/>
    </xf>
    <xf numFmtId="0" fontId="11" fillId="2" borderId="1" xfId="0" applyFont="1" applyFill="1" applyBorder="1" applyAlignment="1">
      <alignment horizontal="justify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0" fillId="0" borderId="0" xfId="0" applyBorder="1"/>
    <xf numFmtId="0" fontId="10" fillId="0" borderId="1" xfId="0" applyFont="1" applyBorder="1" applyAlignment="1">
      <alignment horizontal="justify" vertical="top"/>
    </xf>
    <xf numFmtId="0" fontId="9" fillId="6" borderId="18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right"/>
    </xf>
    <xf numFmtId="4" fontId="9" fillId="6" borderId="19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justify" vertical="center"/>
    </xf>
    <xf numFmtId="0" fontId="9" fillId="6" borderId="18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vertical="center"/>
    </xf>
    <xf numFmtId="4" fontId="9" fillId="6" borderId="19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12" fillId="6" borderId="27" xfId="0" applyFont="1" applyFill="1" applyBorder="1" applyAlignment="1">
      <alignment horizontal="justify" vertical="center"/>
    </xf>
    <xf numFmtId="0" fontId="10" fillId="6" borderId="29" xfId="0" applyFont="1" applyFill="1" applyBorder="1" applyAlignment="1">
      <alignment horizontal="justify" vertical="center"/>
    </xf>
    <xf numFmtId="0" fontId="9" fillId="6" borderId="29" xfId="0" applyFont="1" applyFill="1" applyBorder="1" applyAlignment="1">
      <alignment vertical="center"/>
    </xf>
    <xf numFmtId="4" fontId="9" fillId="6" borderId="29" xfId="0" applyNumberFormat="1" applyFont="1" applyFill="1" applyBorder="1" applyAlignment="1">
      <alignment vertical="center"/>
    </xf>
    <xf numFmtId="4" fontId="9" fillId="6" borderId="3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center" vertical="center"/>
    </xf>
    <xf numFmtId="4" fontId="7" fillId="6" borderId="18" xfId="0" applyNumberFormat="1" applyFont="1" applyFill="1" applyBorder="1" applyAlignment="1">
      <alignment horizontal="right" vertical="center"/>
    </xf>
    <xf numFmtId="4" fontId="7" fillId="6" borderId="45" xfId="0" applyNumberFormat="1" applyFont="1" applyFill="1" applyBorder="1" applyAlignment="1">
      <alignment horizontal="right" vertical="center"/>
    </xf>
    <xf numFmtId="0" fontId="7" fillId="3" borderId="18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vertical="center"/>
    </xf>
    <xf numFmtId="4" fontId="9" fillId="3" borderId="19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11" fillId="7" borderId="15" xfId="0" applyFont="1" applyFill="1" applyBorder="1" applyAlignment="1">
      <alignment horizontal="justify" vertical="center" wrapText="1"/>
    </xf>
    <xf numFmtId="0" fontId="7" fillId="6" borderId="1" xfId="0" applyFont="1" applyFill="1" applyBorder="1" applyAlignment="1">
      <alignment vertical="center"/>
    </xf>
    <xf numFmtId="43" fontId="7" fillId="6" borderId="1" xfId="48" applyFont="1" applyFill="1" applyBorder="1" applyAlignment="1">
      <alignment vertical="center"/>
    </xf>
    <xf numFmtId="43" fontId="7" fillId="6" borderId="19" xfId="48" applyFont="1" applyFill="1" applyBorder="1" applyAlignment="1">
      <alignment vertical="center"/>
    </xf>
    <xf numFmtId="0" fontId="11" fillId="0" borderId="1" xfId="0" applyFont="1" applyBorder="1" applyAlignment="1">
      <alignment horizontal="justify" vertical="center" wrapText="1"/>
    </xf>
    <xf numFmtId="43" fontId="12" fillId="6" borderId="1" xfId="48" applyFont="1" applyFill="1" applyBorder="1" applyAlignment="1">
      <alignment vertical="center" wrapText="1"/>
    </xf>
    <xf numFmtId="43" fontId="12" fillId="6" borderId="19" xfId="48" applyFont="1" applyFill="1" applyBorder="1" applyAlignment="1">
      <alignment vertical="center" wrapText="1"/>
    </xf>
    <xf numFmtId="0" fontId="11" fillId="2" borderId="1" xfId="31" applyFont="1" applyFill="1" applyBorder="1" applyAlignment="1">
      <alignment horizontal="justify" vertical="center" wrapText="1"/>
    </xf>
    <xf numFmtId="0" fontId="9" fillId="0" borderId="18" xfId="0" applyFont="1" applyBorder="1" applyAlignment="1">
      <alignment horizontal="center" vertical="center"/>
    </xf>
    <xf numFmtId="0" fontId="7" fillId="6" borderId="18" xfId="0" applyFont="1" applyFill="1" applyBorder="1" applyAlignment="1">
      <alignment vertical="center"/>
    </xf>
    <xf numFmtId="43" fontId="7" fillId="6" borderId="1" xfId="0" applyNumberFormat="1" applyFont="1" applyFill="1" applyBorder="1" applyAlignment="1">
      <alignment horizontal="right" vertical="center"/>
    </xf>
    <xf numFmtId="43" fontId="7" fillId="6" borderId="19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11" fillId="2" borderId="1" xfId="3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43" fontId="9" fillId="0" borderId="1" xfId="48" applyFont="1" applyBorder="1" applyAlignment="1">
      <alignment horizontal="center" vertical="center"/>
    </xf>
    <xf numFmtId="43" fontId="9" fillId="0" borderId="19" xfId="48" applyFont="1" applyBorder="1" applyAlignment="1">
      <alignment horizontal="center" vertical="center"/>
    </xf>
    <xf numFmtId="0" fontId="9" fillId="6" borderId="14" xfId="0" applyFont="1" applyFill="1" applyBorder="1"/>
    <xf numFmtId="4" fontId="14" fillId="4" borderId="15" xfId="3" applyNumberFormat="1" applyFont="1" applyFill="1" applyBorder="1" applyAlignment="1">
      <alignment vertical="center"/>
    </xf>
    <xf numFmtId="4" fontId="14" fillId="4" borderId="16" xfId="3" applyNumberFormat="1" applyFont="1" applyFill="1" applyBorder="1" applyAlignment="1">
      <alignment vertical="center"/>
    </xf>
    <xf numFmtId="0" fontId="9" fillId="0" borderId="41" xfId="0" applyFont="1" applyBorder="1" applyAlignment="1">
      <alignment horizontal="justify" vertical="center" wrapText="1"/>
    </xf>
    <xf numFmtId="0" fontId="11" fillId="0" borderId="1" xfId="2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 wrapText="1"/>
    </xf>
    <xf numFmtId="43" fontId="16" fillId="6" borderId="1" xfId="0" applyNumberFormat="1" applyFont="1" applyFill="1" applyBorder="1" applyAlignment="1">
      <alignment vertical="center"/>
    </xf>
    <xf numFmtId="43" fontId="16" fillId="6" borderId="19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justify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9" fillId="0" borderId="15" xfId="0" applyFont="1" applyFill="1" applyBorder="1" applyAlignment="1">
      <alignment horizontal="justify" vertical="center" wrapText="1"/>
    </xf>
    <xf numFmtId="43" fontId="9" fillId="0" borderId="15" xfId="48" applyFont="1" applyBorder="1" applyAlignment="1">
      <alignment horizontal="center" vertical="center"/>
    </xf>
    <xf numFmtId="43" fontId="9" fillId="0" borderId="16" xfId="48" applyFont="1" applyBorder="1" applyAlignment="1">
      <alignment horizontal="center" vertical="center"/>
    </xf>
    <xf numFmtId="0" fontId="0" fillId="0" borderId="18" xfId="0" applyBorder="1"/>
    <xf numFmtId="0" fontId="0" fillId="0" borderId="0" xfId="0" applyFont="1"/>
    <xf numFmtId="0" fontId="17" fillId="0" borderId="0" xfId="0" applyFont="1"/>
    <xf numFmtId="0" fontId="19" fillId="0" borderId="0" xfId="0" applyFont="1"/>
    <xf numFmtId="0" fontId="0" fillId="0" borderId="0" xfId="0" applyFill="1" applyBorder="1"/>
    <xf numFmtId="0" fontId="0" fillId="0" borderId="0" xfId="0" applyFill="1"/>
    <xf numFmtId="0" fontId="2" fillId="0" borderId="0" xfId="0" applyFont="1" applyAlignment="1">
      <alignment horizontal="justify" vertical="center" wrapText="1"/>
    </xf>
    <xf numFmtId="0" fontId="18" fillId="0" borderId="0" xfId="0" applyFont="1" applyBorder="1" applyAlignment="1"/>
    <xf numFmtId="0" fontId="2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5" fillId="0" borderId="1" xfId="0" applyFont="1" applyFill="1" applyBorder="1" applyAlignment="1">
      <alignment vertical="top" wrapText="1"/>
    </xf>
    <xf numFmtId="4" fontId="0" fillId="0" borderId="1" xfId="0" applyNumberFormat="1" applyBorder="1" applyAlignment="1">
      <alignment vertical="center"/>
    </xf>
    <xf numFmtId="0" fontId="0" fillId="0" borderId="19" xfId="0" applyBorder="1" applyAlignment="1">
      <alignment horizontal="justify" vertical="top" wrapText="1"/>
    </xf>
    <xf numFmtId="0" fontId="0" fillId="0" borderId="37" xfId="0" applyBorder="1" applyAlignment="1">
      <alignment horizontal="justify" vertical="center" wrapText="1"/>
    </xf>
    <xf numFmtId="0" fontId="22" fillId="0" borderId="1" xfId="0" applyFont="1" applyFill="1" applyBorder="1" applyAlignment="1">
      <alignment vertical="top" wrapText="1"/>
    </xf>
    <xf numFmtId="4" fontId="0" fillId="0" borderId="0" xfId="0" applyNumberFormat="1"/>
    <xf numFmtId="0" fontId="0" fillId="0" borderId="19" xfId="0" applyBorder="1" applyAlignment="1">
      <alignment horizontal="justify" vertical="center" wrapText="1"/>
    </xf>
    <xf numFmtId="0" fontId="22" fillId="0" borderId="1" xfId="0" applyFont="1" applyFill="1" applyBorder="1" applyAlignment="1">
      <alignment horizontal="justify" vertical="top" wrapText="1"/>
    </xf>
    <xf numFmtId="0" fontId="0" fillId="0" borderId="18" xfId="0" applyBorder="1" applyAlignment="1">
      <alignment horizontal="center" vertical="top" wrapText="1"/>
    </xf>
    <xf numFmtId="0" fontId="23" fillId="12" borderId="61" xfId="0" applyFont="1" applyFill="1" applyBorder="1" applyAlignment="1">
      <alignment vertical="center"/>
    </xf>
    <xf numFmtId="4" fontId="23" fillId="12" borderId="61" xfId="0" applyNumberFormat="1" applyFont="1" applyFill="1" applyBorder="1" applyAlignment="1">
      <alignment vertical="center"/>
    </xf>
    <xf numFmtId="4" fontId="23" fillId="12" borderId="62" xfId="0" applyNumberFormat="1" applyFon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22" fillId="0" borderId="6" xfId="0" applyFont="1" applyFill="1" applyBorder="1" applyAlignment="1">
      <alignment horizontal="justify" vertical="center" wrapText="1"/>
    </xf>
    <xf numFmtId="4" fontId="0" fillId="0" borderId="13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0" fontId="22" fillId="0" borderId="28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0" fillId="0" borderId="5" xfId="0" applyBorder="1" applyAlignment="1">
      <alignment horizontal="justify" vertical="center" wrapText="1"/>
    </xf>
    <xf numFmtId="0" fontId="0" fillId="0" borderId="28" xfId="0" applyBorder="1" applyAlignment="1">
      <alignment horizontal="justify" vertical="center" wrapText="1"/>
    </xf>
    <xf numFmtId="0" fontId="22" fillId="0" borderId="28" xfId="0" applyFont="1" applyFill="1" applyBorder="1" applyAlignment="1">
      <alignment wrapText="1"/>
    </xf>
    <xf numFmtId="0" fontId="22" fillId="0" borderId="22" xfId="0" applyFont="1" applyFill="1" applyBorder="1" applyAlignment="1">
      <alignment horizontal="left" vertical="center" wrapText="1"/>
    </xf>
    <xf numFmtId="0" fontId="22" fillId="0" borderId="22" xfId="0" applyFont="1" applyFill="1" applyBorder="1" applyAlignment="1">
      <alignment horizontal="left" vertical="top" wrapText="1"/>
    </xf>
    <xf numFmtId="0" fontId="22" fillId="0" borderId="28" xfId="0" applyFont="1" applyFill="1" applyBorder="1" applyAlignment="1">
      <alignment horizontal="justify" vertical="center"/>
    </xf>
    <xf numFmtId="0" fontId="22" fillId="0" borderId="22" xfId="0" applyFont="1" applyFill="1" applyBorder="1" applyAlignment="1">
      <alignment horizontal="left" vertical="top"/>
    </xf>
    <xf numFmtId="0" fontId="5" fillId="0" borderId="22" xfId="0" applyFont="1" applyFill="1" applyBorder="1" applyAlignment="1">
      <alignment horizontal="left" vertical="top" wrapText="1"/>
    </xf>
    <xf numFmtId="0" fontId="0" fillId="0" borderId="37" xfId="0" applyBorder="1" applyAlignment="1">
      <alignment horizontal="justify" vertical="top" wrapText="1"/>
    </xf>
    <xf numFmtId="0" fontId="22" fillId="0" borderId="29" xfId="0" applyFont="1" applyFill="1" applyBorder="1" applyAlignment="1">
      <alignment horizontal="justify" vertical="center" wrapText="1"/>
    </xf>
    <xf numFmtId="4" fontId="0" fillId="0" borderId="25" xfId="0" applyNumberFormat="1" applyBorder="1" applyAlignment="1">
      <alignment horizontal="right" vertical="center"/>
    </xf>
    <xf numFmtId="0" fontId="24" fillId="12" borderId="64" xfId="0" applyFont="1" applyFill="1" applyBorder="1" applyAlignment="1">
      <alignment vertical="center"/>
    </xf>
    <xf numFmtId="4" fontId="24" fillId="12" borderId="65" xfId="0" applyNumberFormat="1" applyFont="1" applyFill="1" applyBorder="1" applyAlignment="1">
      <alignment vertical="center"/>
    </xf>
    <xf numFmtId="0" fontId="0" fillId="12" borderId="38" xfId="0" applyFill="1" applyBorder="1"/>
    <xf numFmtId="0" fontId="22" fillId="0" borderId="1" xfId="0" applyFont="1" applyFill="1" applyBorder="1" applyAlignment="1">
      <alignment horizontal="justify" vertical="center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4" fontId="0" fillId="0" borderId="15" xfId="0" applyNumberFormat="1" applyBorder="1" applyAlignment="1">
      <alignment vertical="center"/>
    </xf>
    <xf numFmtId="0" fontId="0" fillId="0" borderId="16" xfId="0" applyBorder="1" applyAlignment="1">
      <alignment horizontal="justify" vertical="center" wrapText="1"/>
    </xf>
    <xf numFmtId="0" fontId="22" fillId="0" borderId="2" xfId="0" applyFont="1" applyFill="1" applyBorder="1" applyAlignment="1">
      <alignment horizontal="justify" vertical="center" wrapText="1"/>
    </xf>
    <xf numFmtId="4" fontId="0" fillId="0" borderId="2" xfId="0" applyNumberFormat="1" applyBorder="1" applyAlignment="1">
      <alignment vertical="center"/>
    </xf>
    <xf numFmtId="0" fontId="0" fillId="0" borderId="40" xfId="0" applyBorder="1" applyAlignment="1">
      <alignment horizontal="justify" vertical="top" wrapText="1"/>
    </xf>
    <xf numFmtId="0" fontId="22" fillId="0" borderId="1" xfId="0" applyFont="1" applyFill="1" applyBorder="1" applyAlignment="1">
      <alignment horizontal="justify" vertical="center" wrapText="1"/>
    </xf>
    <xf numFmtId="0" fontId="24" fillId="12" borderId="15" xfId="0" applyFont="1" applyFill="1" applyBorder="1" applyAlignment="1">
      <alignment vertical="center"/>
    </xf>
    <xf numFmtId="4" fontId="24" fillId="12" borderId="15" xfId="0" applyNumberFormat="1" applyFont="1" applyFill="1" applyBorder="1" applyAlignment="1">
      <alignment vertical="center"/>
    </xf>
    <xf numFmtId="0" fontId="0" fillId="12" borderId="16" xfId="0" applyFill="1" applyBorder="1"/>
    <xf numFmtId="0" fontId="22" fillId="0" borderId="35" xfId="0" applyFont="1" applyFill="1" applyBorder="1" applyAlignment="1">
      <alignment horizontal="left" vertical="top" wrapText="1"/>
    </xf>
    <xf numFmtId="4" fontId="0" fillId="0" borderId="19" xfId="0" applyNumberFormat="1" applyBorder="1" applyAlignment="1">
      <alignment vertical="center"/>
    </xf>
    <xf numFmtId="0" fontId="22" fillId="0" borderId="35" xfId="0" applyFont="1" applyFill="1" applyBorder="1" applyAlignment="1">
      <alignment horizontal="justify" vertical="center" wrapText="1"/>
    </xf>
    <xf numFmtId="0" fontId="22" fillId="0" borderId="34" xfId="0" applyFont="1" applyFill="1" applyBorder="1" applyAlignment="1">
      <alignment horizontal="left" vertical="top" wrapText="1"/>
    </xf>
    <xf numFmtId="0" fontId="24" fillId="12" borderId="69" xfId="0" applyFont="1" applyFill="1" applyBorder="1" applyAlignment="1">
      <alignment vertical="center"/>
    </xf>
    <xf numFmtId="4" fontId="24" fillId="12" borderId="70" xfId="0" applyNumberFormat="1" applyFont="1" applyFill="1" applyBorder="1" applyAlignment="1">
      <alignment vertical="center"/>
    </xf>
    <xf numFmtId="0" fontId="0" fillId="12" borderId="71" xfId="0" applyFill="1" applyBorder="1"/>
    <xf numFmtId="0" fontId="27" fillId="0" borderId="54" xfId="0" applyFont="1" applyBorder="1" applyAlignment="1">
      <alignment horizontal="justify" vertical="top" wrapText="1"/>
    </xf>
    <xf numFmtId="0" fontId="26" fillId="0" borderId="0" xfId="0" applyFont="1"/>
    <xf numFmtId="0" fontId="27" fillId="0" borderId="0" xfId="0" applyFont="1"/>
    <xf numFmtId="0" fontId="28" fillId="0" borderId="0" xfId="44" applyFont="1" applyFill="1" applyBorder="1" applyAlignment="1">
      <alignment vertical="center"/>
    </xf>
    <xf numFmtId="0" fontId="28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3" fontId="28" fillId="9" borderId="52" xfId="0" applyNumberFormat="1" applyFont="1" applyFill="1" applyBorder="1" applyAlignment="1">
      <alignment horizontal="center" vertical="center" wrapText="1"/>
    </xf>
    <xf numFmtId="3" fontId="30" fillId="0" borderId="55" xfId="0" applyNumberFormat="1" applyFont="1" applyBorder="1" applyAlignment="1">
      <alignment horizontal="left" vertical="center" wrapText="1"/>
    </xf>
    <xf numFmtId="3" fontId="30" fillId="0" borderId="55" xfId="0" applyNumberFormat="1" applyFont="1" applyBorder="1" applyAlignment="1">
      <alignment horizontal="center" vertical="center" wrapText="1"/>
    </xf>
    <xf numFmtId="3" fontId="30" fillId="2" borderId="55" xfId="0" applyNumberFormat="1" applyFont="1" applyFill="1" applyBorder="1" applyAlignment="1">
      <alignment horizontal="center" vertical="center" wrapText="1"/>
    </xf>
    <xf numFmtId="3" fontId="30" fillId="0" borderId="55" xfId="0" applyNumberFormat="1" applyFont="1" applyFill="1" applyBorder="1" applyAlignment="1">
      <alignment horizontal="center" vertical="center" wrapText="1"/>
    </xf>
    <xf numFmtId="4" fontId="30" fillId="0" borderId="55" xfId="0" applyNumberFormat="1" applyFont="1" applyFill="1" applyBorder="1" applyAlignment="1">
      <alignment horizontal="right" vertical="center" wrapText="1"/>
    </xf>
    <xf numFmtId="0" fontId="27" fillId="0" borderId="57" xfId="0" applyFont="1" applyBorder="1"/>
    <xf numFmtId="0" fontId="27" fillId="0" borderId="58" xfId="0" applyFont="1" applyBorder="1"/>
    <xf numFmtId="0" fontId="27" fillId="0" borderId="59" xfId="0" applyFont="1" applyBorder="1"/>
    <xf numFmtId="0" fontId="29" fillId="0" borderId="51" xfId="0" applyFont="1" applyBorder="1" applyAlignment="1"/>
    <xf numFmtId="0" fontId="26" fillId="0" borderId="52" xfId="0" applyFont="1" applyBorder="1" applyAlignment="1">
      <alignment horizontal="center"/>
    </xf>
    <xf numFmtId="0" fontId="26" fillId="0" borderId="53" xfId="0" applyFont="1" applyBorder="1" applyAlignment="1">
      <alignment horizontal="center"/>
    </xf>
    <xf numFmtId="3" fontId="28" fillId="9" borderId="52" xfId="0" applyNumberFormat="1" applyFont="1" applyFill="1" applyBorder="1" applyAlignment="1">
      <alignment horizontal="center" vertical="center" textRotation="90" wrapText="1"/>
    </xf>
    <xf numFmtId="3" fontId="28" fillId="9" borderId="53" xfId="0" applyNumberFormat="1" applyFont="1" applyFill="1" applyBorder="1" applyAlignment="1">
      <alignment horizontal="center" vertical="center" textRotation="90" wrapText="1"/>
    </xf>
    <xf numFmtId="3" fontId="30" fillId="0" borderId="52" xfId="0" applyNumberFormat="1" applyFont="1" applyFill="1" applyBorder="1" applyAlignment="1">
      <alignment vertical="center" wrapText="1"/>
    </xf>
    <xf numFmtId="3" fontId="30" fillId="0" borderId="52" xfId="0" applyNumberFormat="1" applyFont="1" applyFill="1" applyBorder="1" applyAlignment="1">
      <alignment horizontal="center" vertical="center" wrapText="1"/>
    </xf>
    <xf numFmtId="4" fontId="30" fillId="0" borderId="52" xfId="0" applyNumberFormat="1" applyFont="1" applyFill="1" applyBorder="1" applyAlignment="1">
      <alignment horizontal="right" vertical="center" wrapText="1"/>
    </xf>
    <xf numFmtId="3" fontId="30" fillId="0" borderId="52" xfId="0" applyNumberFormat="1" applyFont="1" applyFill="1" applyBorder="1" applyAlignment="1">
      <alignment horizontal="right" vertical="center" wrapText="1"/>
    </xf>
    <xf numFmtId="3" fontId="30" fillId="0" borderId="52" xfId="0" applyNumberFormat="1" applyFont="1" applyBorder="1" applyAlignment="1">
      <alignment horizontal="center" vertical="center" wrapText="1"/>
    </xf>
    <xf numFmtId="3" fontId="30" fillId="0" borderId="53" xfId="0" applyNumberFormat="1" applyFont="1" applyFill="1" applyBorder="1" applyAlignment="1">
      <alignment horizontal="center" vertical="center" wrapText="1"/>
    </xf>
    <xf numFmtId="0" fontId="27" fillId="0" borderId="52" xfId="0" applyFont="1" applyBorder="1"/>
    <xf numFmtId="3" fontId="30" fillId="10" borderId="52" xfId="0" applyNumberFormat="1" applyFont="1" applyFill="1" applyBorder="1" applyAlignment="1">
      <alignment vertical="center" wrapText="1"/>
    </xf>
    <xf numFmtId="3" fontId="30" fillId="10" borderId="52" xfId="0" applyNumberFormat="1" applyFont="1" applyFill="1" applyBorder="1" applyAlignment="1">
      <alignment horizontal="center" vertical="center" wrapText="1"/>
    </xf>
    <xf numFmtId="4" fontId="30" fillId="10" borderId="52" xfId="0" applyNumberFormat="1" applyFont="1" applyFill="1" applyBorder="1" applyAlignment="1">
      <alignment horizontal="right" vertical="center" wrapText="1"/>
    </xf>
    <xf numFmtId="3" fontId="30" fillId="10" borderId="52" xfId="0" applyNumberFormat="1" applyFont="1" applyFill="1" applyBorder="1" applyAlignment="1">
      <alignment horizontal="right" vertical="center" wrapText="1"/>
    </xf>
    <xf numFmtId="3" fontId="30" fillId="10" borderId="53" xfId="0" applyNumberFormat="1" applyFont="1" applyFill="1" applyBorder="1" applyAlignment="1">
      <alignment horizontal="center" vertical="center" wrapText="1"/>
    </xf>
    <xf numFmtId="0" fontId="27" fillId="0" borderId="54" xfId="0" applyFont="1" applyBorder="1"/>
    <xf numFmtId="0" fontId="27" fillId="0" borderId="55" xfId="0" applyFont="1" applyBorder="1"/>
    <xf numFmtId="0" fontId="26" fillId="0" borderId="55" xfId="0" applyFont="1" applyBorder="1"/>
    <xf numFmtId="0" fontId="26" fillId="0" borderId="55" xfId="0" applyFont="1" applyBorder="1" applyAlignment="1">
      <alignment horizontal="right"/>
    </xf>
    <xf numFmtId="4" fontId="27" fillId="0" borderId="52" xfId="0" applyNumberFormat="1" applyFont="1" applyFill="1" applyBorder="1" applyAlignment="1">
      <alignment vertical="center" wrapText="1"/>
    </xf>
    <xf numFmtId="3" fontId="5" fillId="0" borderId="49" xfId="0" applyNumberFormat="1" applyFont="1" applyFill="1" applyBorder="1" applyAlignment="1">
      <alignment horizontal="center" vertical="center" wrapText="1"/>
    </xf>
    <xf numFmtId="4" fontId="5" fillId="0" borderId="49" xfId="0" applyNumberFormat="1" applyFont="1" applyFill="1" applyBorder="1" applyAlignment="1">
      <alignment horizontal="center" vertical="center" wrapText="1"/>
    </xf>
    <xf numFmtId="3" fontId="5" fillId="0" borderId="79" xfId="0" applyNumberFormat="1" applyFont="1" applyFill="1" applyBorder="1" applyAlignment="1">
      <alignment horizontal="center" vertical="center" wrapText="1"/>
    </xf>
    <xf numFmtId="4" fontId="5" fillId="2" borderId="79" xfId="0" applyNumberFormat="1" applyFont="1" applyFill="1" applyBorder="1" applyAlignment="1">
      <alignment horizontal="center" vertical="center" wrapText="1"/>
    </xf>
    <xf numFmtId="4" fontId="5" fillId="0" borderId="79" xfId="0" applyNumberFormat="1" applyFont="1" applyFill="1" applyBorder="1" applyAlignment="1">
      <alignment horizontal="center" vertical="center" wrapText="1"/>
    </xf>
    <xf numFmtId="4" fontId="5" fillId="0" borderId="80" xfId="0" applyNumberFormat="1" applyFont="1" applyFill="1" applyBorder="1" applyAlignment="1">
      <alignment horizontal="center" vertical="center" wrapText="1"/>
    </xf>
    <xf numFmtId="4" fontId="5" fillId="0" borderId="87" xfId="0" applyNumberFormat="1" applyFont="1" applyFill="1" applyBorder="1" applyAlignment="1">
      <alignment horizontal="center" vertical="center" wrapText="1"/>
    </xf>
    <xf numFmtId="0" fontId="27" fillId="0" borderId="88" xfId="0" applyFont="1" applyFill="1" applyBorder="1" applyAlignment="1">
      <alignment horizontal="center" vertical="top" wrapText="1"/>
    </xf>
    <xf numFmtId="0" fontId="27" fillId="0" borderId="89" xfId="0" applyFont="1" applyFill="1" applyBorder="1" applyAlignment="1">
      <alignment horizontal="center" vertical="top" wrapText="1"/>
    </xf>
    <xf numFmtId="4" fontId="5" fillId="0" borderId="7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5" fillId="2" borderId="49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5" fillId="0" borderId="103" xfId="0" applyFont="1" applyFill="1" applyBorder="1" applyAlignment="1">
      <alignment horizontal="justify" vertical="top" wrapText="1"/>
    </xf>
    <xf numFmtId="3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37" xfId="0" applyNumberFormat="1" applyFont="1" applyFill="1" applyBorder="1" applyAlignment="1">
      <alignment horizontal="left" vertical="center" wrapText="1"/>
    </xf>
    <xf numFmtId="0" fontId="0" fillId="0" borderId="103" xfId="0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4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27" fillId="0" borderId="58" xfId="0" applyFont="1" applyFill="1" applyBorder="1"/>
    <xf numFmtId="0" fontId="27" fillId="2" borderId="58" xfId="0" applyFont="1" applyFill="1" applyBorder="1"/>
    <xf numFmtId="0" fontId="5" fillId="13" borderId="8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left" vertical="center"/>
    </xf>
    <xf numFmtId="0" fontId="20" fillId="0" borderId="0" xfId="0" applyFont="1" applyBorder="1" applyAlignment="1"/>
    <xf numFmtId="49" fontId="30" fillId="0" borderId="52" xfId="0" applyNumberFormat="1" applyFont="1" applyFill="1" applyBorder="1" applyAlignment="1">
      <alignment horizontal="center" vertical="center" wrapText="1"/>
    </xf>
    <xf numFmtId="3" fontId="28" fillId="14" borderId="52" xfId="0" applyNumberFormat="1" applyFont="1" applyFill="1" applyBorder="1" applyAlignment="1">
      <alignment horizontal="center" vertical="center" wrapText="1"/>
    </xf>
    <xf numFmtId="3" fontId="28" fillId="14" borderId="52" xfId="0" applyNumberFormat="1" applyFont="1" applyFill="1" applyBorder="1" applyAlignment="1">
      <alignment horizontal="center" vertical="center" textRotation="90" wrapText="1"/>
    </xf>
    <xf numFmtId="3" fontId="28" fillId="14" borderId="53" xfId="0" applyNumberFormat="1" applyFont="1" applyFill="1" applyBorder="1" applyAlignment="1">
      <alignment horizontal="center" vertical="center" textRotation="90" wrapText="1"/>
    </xf>
    <xf numFmtId="3" fontId="28" fillId="14" borderId="96" xfId="0" applyNumberFormat="1" applyFont="1" applyFill="1" applyBorder="1" applyAlignment="1">
      <alignment horizontal="center" vertical="center" wrapText="1"/>
    </xf>
    <xf numFmtId="3" fontId="36" fillId="0" borderId="49" xfId="0" applyNumberFormat="1" applyFont="1" applyBorder="1" applyAlignment="1">
      <alignment horizontal="center" vertical="center" wrapText="1"/>
    </xf>
    <xf numFmtId="3" fontId="36" fillId="0" borderId="49" xfId="0" applyNumberFormat="1" applyFont="1" applyFill="1" applyBorder="1" applyAlignment="1">
      <alignment horizontal="center" vertical="center" wrapText="1"/>
    </xf>
    <xf numFmtId="4" fontId="36" fillId="0" borderId="49" xfId="0" applyNumberFormat="1" applyFont="1" applyFill="1" applyBorder="1" applyAlignment="1">
      <alignment horizontal="center" vertical="center" wrapText="1"/>
    </xf>
    <xf numFmtId="0" fontId="30" fillId="0" borderId="99" xfId="0" applyFont="1" applyBorder="1" applyAlignment="1">
      <alignment horizontal="left" vertical="top" wrapText="1"/>
    </xf>
    <xf numFmtId="3" fontId="30" fillId="0" borderId="49" xfId="0" applyNumberFormat="1" applyFont="1" applyBorder="1" applyAlignment="1">
      <alignment horizontal="left" vertical="top" wrapText="1"/>
    </xf>
    <xf numFmtId="3" fontId="28" fillId="0" borderId="49" xfId="0" applyNumberFormat="1" applyFont="1" applyBorder="1" applyAlignment="1">
      <alignment horizontal="center" vertical="center" wrapText="1"/>
    </xf>
    <xf numFmtId="3" fontId="30" fillId="0" borderId="49" xfId="0" applyNumberFormat="1" applyFont="1" applyBorder="1" applyAlignment="1">
      <alignment horizontal="center" vertical="center" wrapText="1"/>
    </xf>
    <xf numFmtId="3" fontId="30" fillId="2" borderId="49" xfId="0" applyNumberFormat="1" applyFont="1" applyFill="1" applyBorder="1" applyAlignment="1">
      <alignment horizontal="center" vertical="center" wrapText="1"/>
    </xf>
    <xf numFmtId="3" fontId="30" fillId="0" borderId="49" xfId="0" applyNumberFormat="1" applyFont="1" applyFill="1" applyBorder="1" applyAlignment="1">
      <alignment horizontal="center" vertical="center" wrapText="1"/>
    </xf>
    <xf numFmtId="4" fontId="30" fillId="0" borderId="49" xfId="0" applyNumberFormat="1" applyFont="1" applyFill="1" applyBorder="1" applyAlignment="1">
      <alignment horizontal="center" vertical="center" wrapText="1"/>
    </xf>
    <xf numFmtId="3" fontId="28" fillId="14" borderId="96" xfId="0" applyNumberFormat="1" applyFont="1" applyFill="1" applyBorder="1" applyAlignment="1">
      <alignment horizontal="center" vertical="center" textRotation="90" wrapText="1"/>
    </xf>
    <xf numFmtId="3" fontId="28" fillId="14" borderId="98" xfId="0" applyNumberFormat="1" applyFont="1" applyFill="1" applyBorder="1" applyAlignment="1">
      <alignment horizontal="center" vertical="center" textRotation="90" wrapText="1"/>
    </xf>
    <xf numFmtId="3" fontId="36" fillId="0" borderId="80" xfId="0" applyNumberFormat="1" applyFont="1" applyFill="1" applyBorder="1" applyAlignment="1">
      <alignment horizontal="center" vertical="center" wrapText="1"/>
    </xf>
    <xf numFmtId="4" fontId="36" fillId="0" borderId="80" xfId="0" applyNumberFormat="1" applyFont="1" applyFill="1" applyBorder="1" applyAlignment="1">
      <alignment horizontal="center" vertical="center" wrapText="1"/>
    </xf>
    <xf numFmtId="3" fontId="36" fillId="0" borderId="80" xfId="0" applyNumberFormat="1" applyFont="1" applyBorder="1" applyAlignment="1">
      <alignment horizontal="center" vertical="center" wrapText="1"/>
    </xf>
    <xf numFmtId="3" fontId="36" fillId="0" borderId="168" xfId="0" applyNumberFormat="1" applyFont="1" applyFill="1" applyBorder="1" applyAlignment="1">
      <alignment horizontal="center" vertical="center" wrapText="1"/>
    </xf>
    <xf numFmtId="3" fontId="36" fillId="0" borderId="164" xfId="0" applyNumberFormat="1" applyFont="1" applyFill="1" applyBorder="1" applyAlignment="1">
      <alignment horizontal="center" vertical="center" wrapText="1"/>
    </xf>
    <xf numFmtId="3" fontId="36" fillId="0" borderId="139" xfId="0" applyNumberFormat="1" applyFont="1" applyFill="1" applyBorder="1" applyAlignment="1">
      <alignment horizontal="center" vertical="center" wrapText="1"/>
    </xf>
    <xf numFmtId="4" fontId="36" fillId="0" borderId="139" xfId="0" applyNumberFormat="1" applyFont="1" applyFill="1" applyBorder="1" applyAlignment="1">
      <alignment horizontal="center" vertical="center" wrapText="1"/>
    </xf>
    <xf numFmtId="3" fontId="36" fillId="0" borderId="139" xfId="0" applyNumberFormat="1" applyFont="1" applyBorder="1" applyAlignment="1">
      <alignment horizontal="center" vertical="center" wrapText="1"/>
    </xf>
    <xf numFmtId="3" fontId="36" fillId="0" borderId="140" xfId="0" applyNumberFormat="1" applyFont="1" applyFill="1" applyBorder="1" applyAlignment="1">
      <alignment horizontal="center" vertical="center" wrapText="1"/>
    </xf>
    <xf numFmtId="3" fontId="36" fillId="0" borderId="156" xfId="0" applyNumberFormat="1" applyFont="1" applyFill="1" applyBorder="1" applyAlignment="1">
      <alignment horizontal="center" vertical="center" wrapText="1"/>
    </xf>
    <xf numFmtId="4" fontId="36" fillId="0" borderId="156" xfId="0" applyNumberFormat="1" applyFont="1" applyFill="1" applyBorder="1" applyAlignment="1">
      <alignment horizontal="center" vertical="center" wrapText="1"/>
    </xf>
    <xf numFmtId="3" fontId="36" fillId="0" borderId="156" xfId="0" applyNumberFormat="1" applyFont="1" applyBorder="1" applyAlignment="1">
      <alignment horizontal="center" vertical="center" wrapText="1"/>
    </xf>
    <xf numFmtId="3" fontId="36" fillId="0" borderId="157" xfId="0" applyNumberFormat="1" applyFont="1" applyFill="1" applyBorder="1" applyAlignment="1">
      <alignment horizontal="center" vertical="center" wrapText="1"/>
    </xf>
    <xf numFmtId="3" fontId="36" fillId="0" borderId="78" xfId="0" applyNumberFormat="1" applyFont="1" applyFill="1" applyBorder="1" applyAlignment="1">
      <alignment horizontal="center" vertical="center" wrapText="1"/>
    </xf>
    <xf numFmtId="3" fontId="36" fillId="0" borderId="58" xfId="0" applyNumberFormat="1" applyFont="1" applyFill="1" applyBorder="1" applyAlignment="1">
      <alignment horizontal="center" vertical="center" wrapText="1"/>
    </xf>
    <xf numFmtId="4" fontId="36" fillId="0" borderId="58" xfId="0" applyNumberFormat="1" applyFont="1" applyFill="1" applyBorder="1" applyAlignment="1">
      <alignment horizontal="center" vertical="center" wrapText="1"/>
    </xf>
    <xf numFmtId="3" fontId="36" fillId="0" borderId="58" xfId="0" applyNumberFormat="1" applyFont="1" applyBorder="1" applyAlignment="1">
      <alignment horizontal="center" vertical="center" wrapText="1"/>
    </xf>
    <xf numFmtId="3" fontId="36" fillId="0" borderId="116" xfId="0" applyNumberFormat="1" applyFont="1" applyFill="1" applyBorder="1" applyAlignment="1">
      <alignment horizontal="center" vertical="center" wrapText="1"/>
    </xf>
    <xf numFmtId="3" fontId="36" fillId="0" borderId="161" xfId="0" applyNumberFormat="1" applyFont="1" applyFill="1" applyBorder="1" applyAlignment="1">
      <alignment horizontal="center" vertical="center" wrapText="1"/>
    </xf>
    <xf numFmtId="3" fontId="36" fillId="0" borderId="138" xfId="0" applyNumberFormat="1" applyFont="1" applyFill="1" applyBorder="1" applyAlignment="1">
      <alignment horizontal="center" vertical="top" wrapText="1"/>
    </xf>
    <xf numFmtId="3" fontId="36" fillId="0" borderId="138" xfId="0" applyNumberFormat="1" applyFont="1" applyFill="1" applyBorder="1" applyAlignment="1">
      <alignment horizontal="center" vertical="center" wrapText="1"/>
    </xf>
    <xf numFmtId="4" fontId="38" fillId="0" borderId="153" xfId="0" applyNumberFormat="1" applyFont="1" applyFill="1" applyBorder="1" applyAlignment="1">
      <alignment horizontal="center" vertical="center" wrapText="1"/>
    </xf>
    <xf numFmtId="4" fontId="38" fillId="0" borderId="4" xfId="0" applyNumberFormat="1" applyFont="1" applyFill="1" applyBorder="1" applyAlignment="1">
      <alignment horizontal="center" vertical="center" wrapText="1"/>
    </xf>
    <xf numFmtId="0" fontId="38" fillId="0" borderId="139" xfId="0" applyFont="1" applyBorder="1" applyAlignment="1">
      <alignment horizontal="center" vertical="center"/>
    </xf>
    <xf numFmtId="0" fontId="38" fillId="0" borderId="140" xfId="0" applyFont="1" applyBorder="1" applyAlignment="1">
      <alignment horizontal="center" vertical="center"/>
    </xf>
    <xf numFmtId="4" fontId="36" fillId="0" borderId="129" xfId="0" applyNumberFormat="1" applyFont="1" applyFill="1" applyBorder="1" applyAlignment="1">
      <alignment horizontal="center" vertical="center" wrapText="1"/>
    </xf>
    <xf numFmtId="4" fontId="36" fillId="0" borderId="78" xfId="0" applyNumberFormat="1" applyFont="1" applyFill="1" applyBorder="1" applyAlignment="1">
      <alignment horizontal="center" vertical="center" wrapText="1"/>
    </xf>
    <xf numFmtId="3" fontId="36" fillId="0" borderId="78" xfId="0" applyNumberFormat="1" applyFont="1" applyBorder="1" applyAlignment="1">
      <alignment horizontal="center" vertical="center" wrapText="1"/>
    </xf>
    <xf numFmtId="3" fontId="36" fillId="0" borderId="110" xfId="0" applyNumberFormat="1" applyFont="1" applyFill="1" applyBorder="1" applyAlignment="1">
      <alignment horizontal="center" vertical="center" wrapText="1"/>
    </xf>
    <xf numFmtId="4" fontId="36" fillId="0" borderId="138" xfId="0" applyNumberFormat="1" applyFont="1" applyFill="1" applyBorder="1" applyAlignment="1">
      <alignment horizontal="center" vertical="center" wrapText="1"/>
    </xf>
    <xf numFmtId="3" fontId="5" fillId="14" borderId="1" xfId="0" applyNumberFormat="1" applyFont="1" applyFill="1" applyBorder="1" applyAlignment="1">
      <alignment horizontal="center" vertical="center" wrapText="1"/>
    </xf>
    <xf numFmtId="4" fontId="5" fillId="14" borderId="1" xfId="0" applyNumberFormat="1" applyFont="1" applyFill="1" applyBorder="1" applyAlignment="1">
      <alignment horizontal="right" vertical="center" wrapText="1"/>
    </xf>
    <xf numFmtId="4" fontId="0" fillId="14" borderId="1" xfId="0" applyNumberFormat="1" applyFont="1" applyFill="1" applyBorder="1" applyAlignment="1">
      <alignment horizontal="right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9" xfId="0" applyFont="1" applyFill="1" applyBorder="1" applyAlignment="1">
      <alignment horizontal="center" vertical="center"/>
    </xf>
    <xf numFmtId="4" fontId="26" fillId="14" borderId="1" xfId="0" applyNumberFormat="1" applyFont="1" applyFill="1" applyBorder="1" applyAlignment="1">
      <alignment horizontal="center" vertical="center"/>
    </xf>
    <xf numFmtId="0" fontId="30" fillId="0" borderId="18" xfId="0" applyFont="1" applyBorder="1" applyAlignment="1">
      <alignment horizontal="justify" vertical="top" wrapText="1"/>
    </xf>
    <xf numFmtId="3" fontId="30" fillId="0" borderId="1" xfId="0" applyNumberFormat="1" applyFont="1" applyFill="1" applyBorder="1" applyAlignment="1">
      <alignment horizontal="left" vertical="top" wrapText="1"/>
    </xf>
    <xf numFmtId="3" fontId="28" fillId="0" borderId="49" xfId="0" applyNumberFormat="1" applyFont="1" applyBorder="1" applyAlignment="1">
      <alignment horizontal="left" vertical="center" wrapText="1"/>
    </xf>
    <xf numFmtId="3" fontId="28" fillId="14" borderId="115" xfId="0" applyNumberFormat="1" applyFont="1" applyFill="1" applyBorder="1" applyAlignment="1">
      <alignment horizontal="center" vertical="center" wrapText="1"/>
    </xf>
    <xf numFmtId="3" fontId="28" fillId="14" borderId="115" xfId="0" applyNumberFormat="1" applyFont="1" applyFill="1" applyBorder="1" applyAlignment="1">
      <alignment horizontal="center" vertical="center" textRotation="90" wrapText="1"/>
    </xf>
    <xf numFmtId="3" fontId="28" fillId="14" borderId="120" xfId="0" applyNumberFormat="1" applyFont="1" applyFill="1" applyBorder="1" applyAlignment="1">
      <alignment horizontal="center" vertical="center" textRotation="90" wrapText="1"/>
    </xf>
    <xf numFmtId="3" fontId="36" fillId="2" borderId="1" xfId="0" applyNumberFormat="1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3" fontId="36" fillId="0" borderId="108" xfId="0" applyNumberFormat="1" applyFont="1" applyFill="1" applyBorder="1" applyAlignment="1">
      <alignment horizontal="center" vertical="center" wrapText="1"/>
    </xf>
    <xf numFmtId="3" fontId="36" fillId="0" borderId="136" xfId="0" applyNumberFormat="1" applyFont="1" applyFill="1" applyBorder="1" applyAlignment="1">
      <alignment horizontal="center" vertical="center" wrapText="1"/>
    </xf>
    <xf numFmtId="3" fontId="36" fillId="2" borderId="136" xfId="0" applyNumberFormat="1" applyFont="1" applyFill="1" applyBorder="1" applyAlignment="1">
      <alignment horizontal="center" vertical="center" wrapText="1"/>
    </xf>
    <xf numFmtId="4" fontId="36" fillId="2" borderId="136" xfId="0" applyNumberFormat="1" applyFont="1" applyFill="1" applyBorder="1" applyAlignment="1">
      <alignment horizontal="center" vertical="center" wrapText="1"/>
    </xf>
    <xf numFmtId="4" fontId="36" fillId="2" borderId="137" xfId="0" applyNumberFormat="1" applyFont="1" applyFill="1" applyBorder="1" applyAlignment="1">
      <alignment horizontal="center" vertical="center" wrapText="1"/>
    </xf>
    <xf numFmtId="0" fontId="37" fillId="2" borderId="144" xfId="0" applyFont="1" applyFill="1" applyBorder="1" applyAlignment="1">
      <alignment horizontal="center" vertical="center"/>
    </xf>
    <xf numFmtId="3" fontId="36" fillId="2" borderId="149" xfId="0" applyNumberFormat="1" applyFont="1" applyFill="1" applyBorder="1" applyAlignment="1">
      <alignment horizontal="center" vertical="center" wrapText="1"/>
    </xf>
    <xf numFmtId="4" fontId="36" fillId="2" borderId="149" xfId="0" applyNumberFormat="1" applyFont="1" applyFill="1" applyBorder="1" applyAlignment="1">
      <alignment horizontal="center" vertical="center" wrapText="1"/>
    </xf>
    <xf numFmtId="4" fontId="36" fillId="0" borderId="150" xfId="0" applyNumberFormat="1" applyFont="1" applyFill="1" applyBorder="1" applyAlignment="1">
      <alignment horizontal="center" vertical="center" wrapText="1"/>
    </xf>
    <xf numFmtId="0" fontId="36" fillId="2" borderId="149" xfId="0" applyFont="1" applyFill="1" applyBorder="1" applyAlignment="1">
      <alignment horizontal="center" vertical="center" wrapText="1"/>
    </xf>
    <xf numFmtId="3" fontId="36" fillId="2" borderId="149" xfId="0" applyNumberFormat="1" applyFont="1" applyFill="1" applyBorder="1" applyAlignment="1">
      <alignment horizontal="center" vertical="center" textRotation="90" wrapText="1"/>
    </xf>
    <xf numFmtId="3" fontId="36" fillId="2" borderId="151" xfId="0" applyNumberFormat="1" applyFont="1" applyFill="1" applyBorder="1" applyAlignment="1">
      <alignment horizontal="center" vertical="center" textRotation="90" wrapText="1"/>
    </xf>
    <xf numFmtId="4" fontId="36" fillId="2" borderId="144" xfId="0" applyNumberFormat="1" applyFont="1" applyFill="1" applyBorder="1" applyAlignment="1">
      <alignment horizontal="right" vertical="center" wrapText="1"/>
    </xf>
    <xf numFmtId="1" fontId="36" fillId="2" borderId="144" xfId="0" applyNumberFormat="1" applyFont="1" applyFill="1" applyBorder="1" applyAlignment="1">
      <alignment horizontal="center" vertical="center" wrapText="1"/>
    </xf>
    <xf numFmtId="4" fontId="37" fillId="2" borderId="144" xfId="0" applyNumberFormat="1" applyFont="1" applyFill="1" applyBorder="1" applyAlignment="1">
      <alignment horizontal="center" vertical="center"/>
    </xf>
    <xf numFmtId="4" fontId="36" fillId="2" borderId="144" xfId="0" applyNumberFormat="1" applyFont="1" applyFill="1" applyBorder="1" applyAlignment="1">
      <alignment horizontal="center" vertical="center" wrapText="1"/>
    </xf>
    <xf numFmtId="4" fontId="36" fillId="0" borderId="137" xfId="0" applyNumberFormat="1" applyFont="1" applyFill="1" applyBorder="1" applyAlignment="1">
      <alignment horizontal="center" vertical="center" wrapText="1"/>
    </xf>
    <xf numFmtId="1" fontId="36" fillId="2" borderId="149" xfId="0" applyNumberFormat="1" applyFont="1" applyFill="1" applyBorder="1" applyAlignment="1">
      <alignment horizontal="center" vertical="center" wrapText="1"/>
    </xf>
    <xf numFmtId="4" fontId="37" fillId="2" borderId="149" xfId="0" applyNumberFormat="1" applyFont="1" applyFill="1" applyBorder="1" applyAlignment="1">
      <alignment horizontal="center" vertical="center"/>
    </xf>
    <xf numFmtId="0" fontId="37" fillId="2" borderId="149" xfId="0" applyFont="1" applyFill="1" applyBorder="1" applyAlignment="1">
      <alignment horizontal="center" vertical="center"/>
    </xf>
    <xf numFmtId="1" fontId="36" fillId="2" borderId="1" xfId="0" applyNumberFormat="1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4" fontId="36" fillId="2" borderId="154" xfId="0" applyNumberFormat="1" applyFont="1" applyFill="1" applyBorder="1" applyAlignment="1">
      <alignment horizontal="center" vertical="center" wrapText="1"/>
    </xf>
    <xf numFmtId="4" fontId="36" fillId="0" borderId="155" xfId="0" applyNumberFormat="1" applyFont="1" applyFill="1" applyBorder="1" applyAlignment="1">
      <alignment horizontal="center" vertical="center" wrapText="1"/>
    </xf>
    <xf numFmtId="1" fontId="36" fillId="0" borderId="156" xfId="0" applyNumberFormat="1" applyFont="1" applyFill="1" applyBorder="1" applyAlignment="1">
      <alignment horizontal="center" vertical="center" wrapText="1"/>
    </xf>
    <xf numFmtId="4" fontId="36" fillId="0" borderId="160" xfId="0" applyNumberFormat="1" applyFont="1" applyFill="1" applyBorder="1" applyAlignment="1">
      <alignment horizontal="center" vertical="center" wrapText="1"/>
    </xf>
    <xf numFmtId="4" fontId="36" fillId="0" borderId="153" xfId="0" applyNumberFormat="1" applyFont="1" applyFill="1" applyBorder="1" applyAlignment="1">
      <alignment horizontal="center" vertical="center" wrapText="1"/>
    </xf>
    <xf numFmtId="4" fontId="36" fillId="0" borderId="161" xfId="0" applyNumberFormat="1" applyFont="1" applyFill="1" applyBorder="1" applyAlignment="1">
      <alignment horizontal="center" vertical="center" wrapText="1"/>
    </xf>
    <xf numFmtId="3" fontId="36" fillId="0" borderId="149" xfId="0" applyNumberFormat="1" applyFont="1" applyFill="1" applyBorder="1" applyAlignment="1">
      <alignment horizontal="center" vertical="center" wrapText="1"/>
    </xf>
    <xf numFmtId="1" fontId="36" fillId="0" borderId="139" xfId="0" applyNumberFormat="1" applyFont="1" applyFill="1" applyBorder="1" applyAlignment="1">
      <alignment horizontal="center" vertical="center" wrapText="1"/>
    </xf>
    <xf numFmtId="4" fontId="36" fillId="0" borderId="159" xfId="0" applyNumberFormat="1" applyFont="1" applyFill="1" applyBorder="1" applyAlignment="1">
      <alignment horizontal="center" vertical="center" wrapText="1"/>
    </xf>
    <xf numFmtId="4" fontId="36" fillId="0" borderId="135" xfId="0" applyNumberFormat="1" applyFont="1" applyFill="1" applyBorder="1" applyAlignment="1">
      <alignment horizontal="center" vertical="center" wrapText="1"/>
    </xf>
    <xf numFmtId="4" fontId="36" fillId="0" borderId="166" xfId="0" applyNumberFormat="1" applyFont="1" applyFill="1" applyBorder="1" applyAlignment="1">
      <alignment horizontal="center" vertical="center" wrapText="1"/>
    </xf>
    <xf numFmtId="3" fontId="36" fillId="0" borderId="167" xfId="0" applyNumberFormat="1" applyFont="1" applyBorder="1" applyAlignment="1">
      <alignment horizontal="center" vertical="center" wrapText="1"/>
    </xf>
    <xf numFmtId="3" fontId="36" fillId="0" borderId="135" xfId="0" applyNumberFormat="1" applyFont="1" applyBorder="1" applyAlignment="1">
      <alignment horizontal="center" vertical="center" wrapText="1"/>
    </xf>
    <xf numFmtId="0" fontId="30" fillId="14" borderId="117" xfId="0" applyFont="1" applyFill="1" applyBorder="1" applyAlignment="1">
      <alignment vertical="center" wrapText="1"/>
    </xf>
    <xf numFmtId="0" fontId="30" fillId="14" borderId="128" xfId="0" applyFont="1" applyFill="1" applyBorder="1" applyAlignment="1">
      <alignment vertical="center" wrapText="1"/>
    </xf>
    <xf numFmtId="4" fontId="30" fillId="14" borderId="128" xfId="0" applyNumberFormat="1" applyFont="1" applyFill="1" applyBorder="1" applyAlignment="1">
      <alignment horizontal="center" vertical="center" wrapText="1"/>
    </xf>
    <xf numFmtId="0" fontId="30" fillId="14" borderId="152" xfId="0" applyFont="1" applyFill="1" applyBorder="1" applyAlignment="1">
      <alignment vertical="center" wrapText="1"/>
    </xf>
    <xf numFmtId="4" fontId="36" fillId="0" borderId="108" xfId="0" applyNumberFormat="1" applyFont="1" applyFill="1" applyBorder="1" applyAlignment="1">
      <alignment horizontal="right" vertical="center" wrapText="1"/>
    </xf>
    <xf numFmtId="3" fontId="36" fillId="0" borderId="108" xfId="0" applyNumberFormat="1" applyFont="1" applyBorder="1" applyAlignment="1">
      <alignment horizontal="center" vertical="center" wrapText="1"/>
    </xf>
    <xf numFmtId="3" fontId="36" fillId="0" borderId="122" xfId="0" applyNumberFormat="1" applyFont="1" applyFill="1" applyBorder="1" applyAlignment="1">
      <alignment horizontal="center" vertical="center" wrapText="1"/>
    </xf>
    <xf numFmtId="3" fontId="36" fillId="0" borderId="123" xfId="0" applyNumberFormat="1" applyFont="1" applyFill="1" applyBorder="1" applyAlignment="1">
      <alignment horizontal="center" vertical="center" wrapText="1"/>
    </xf>
    <xf numFmtId="4" fontId="36" fillId="0" borderId="123" xfId="0" applyNumberFormat="1" applyFont="1" applyFill="1" applyBorder="1" applyAlignment="1">
      <alignment horizontal="right" vertical="center" wrapText="1"/>
    </xf>
    <xf numFmtId="4" fontId="36" fillId="0" borderId="124" xfId="0" applyNumberFormat="1" applyFont="1" applyFill="1" applyBorder="1" applyAlignment="1">
      <alignment horizontal="right" vertical="center" wrapText="1"/>
    </xf>
    <xf numFmtId="3" fontId="36" fillId="0" borderId="124" xfId="0" applyNumberFormat="1" applyFont="1" applyBorder="1" applyAlignment="1">
      <alignment horizontal="center" vertical="center" wrapText="1"/>
    </xf>
    <xf numFmtId="3" fontId="36" fillId="0" borderId="125" xfId="0" applyNumberFormat="1" applyFont="1" applyFill="1" applyBorder="1" applyAlignment="1">
      <alignment horizontal="center" vertical="center" wrapText="1"/>
    </xf>
    <xf numFmtId="4" fontId="38" fillId="0" borderId="77" xfId="0" applyNumberFormat="1" applyFont="1" applyFill="1" applyBorder="1" applyAlignment="1">
      <alignment horizontal="center" vertical="center" wrapText="1"/>
    </xf>
    <xf numFmtId="4" fontId="36" fillId="0" borderId="49" xfId="0" applyNumberFormat="1" applyFont="1" applyFill="1" applyBorder="1" applyAlignment="1">
      <alignment horizontal="right" vertical="center" wrapText="1"/>
    </xf>
    <xf numFmtId="3" fontId="36" fillId="0" borderId="102" xfId="0" applyNumberFormat="1" applyFont="1" applyFill="1" applyBorder="1" applyAlignment="1">
      <alignment horizontal="center" vertical="center" wrapText="1"/>
    </xf>
    <xf numFmtId="3" fontId="36" fillId="0" borderId="87" xfId="0" applyNumberFormat="1" applyFont="1" applyFill="1" applyBorder="1" applyAlignment="1">
      <alignment horizontal="center" vertical="center" wrapText="1"/>
    </xf>
    <xf numFmtId="4" fontId="36" fillId="0" borderId="87" xfId="0" applyNumberFormat="1" applyFont="1" applyFill="1" applyBorder="1" applyAlignment="1">
      <alignment horizontal="right" vertical="center" wrapText="1"/>
    </xf>
    <xf numFmtId="4" fontId="36" fillId="0" borderId="77" xfId="0" applyNumberFormat="1" applyFont="1" applyFill="1" applyBorder="1" applyAlignment="1">
      <alignment horizontal="right" vertical="center" wrapText="1"/>
    </xf>
    <xf numFmtId="4" fontId="36" fillId="0" borderId="87" xfId="0" applyNumberFormat="1" applyFont="1" applyFill="1" applyBorder="1" applyAlignment="1">
      <alignment horizontal="center" vertical="center" wrapText="1"/>
    </xf>
    <xf numFmtId="3" fontId="36" fillId="0" borderId="77" xfId="0" applyNumberFormat="1" applyFont="1" applyBorder="1" applyAlignment="1">
      <alignment horizontal="center" vertical="center" wrapText="1"/>
    </xf>
    <xf numFmtId="3" fontId="36" fillId="0" borderId="111" xfId="0" applyNumberFormat="1" applyFont="1" applyFill="1" applyBorder="1" applyAlignment="1">
      <alignment horizontal="center" vertical="center" wrapText="1"/>
    </xf>
    <xf numFmtId="3" fontId="36" fillId="0" borderId="79" xfId="0" applyNumberFormat="1" applyFont="1" applyFill="1" applyBorder="1" applyAlignment="1">
      <alignment horizontal="center" vertical="center" wrapText="1"/>
    </xf>
    <xf numFmtId="4" fontId="36" fillId="0" borderId="79" xfId="0" applyNumberFormat="1" applyFont="1" applyFill="1" applyBorder="1" applyAlignment="1">
      <alignment horizontal="right" vertical="center" wrapText="1"/>
    </xf>
    <xf numFmtId="4" fontId="36" fillId="0" borderId="80" xfId="0" applyNumberFormat="1" applyFont="1" applyFill="1" applyBorder="1" applyAlignment="1">
      <alignment horizontal="right" vertical="center" wrapText="1"/>
    </xf>
    <xf numFmtId="4" fontId="36" fillId="0" borderId="79" xfId="0" applyNumberFormat="1" applyFont="1" applyFill="1" applyBorder="1" applyAlignment="1">
      <alignment horizontal="center" vertical="center" wrapText="1"/>
    </xf>
    <xf numFmtId="3" fontId="36" fillId="0" borderId="109" xfId="0" applyNumberFormat="1" applyFont="1" applyFill="1" applyBorder="1" applyAlignment="1">
      <alignment horizontal="center" vertical="center" wrapText="1"/>
    </xf>
    <xf numFmtId="3" fontId="36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" fontId="38" fillId="0" borderId="28" xfId="0" applyNumberFormat="1" applyFont="1" applyFill="1" applyBorder="1" applyAlignment="1">
      <alignment horizontal="right" vertical="center"/>
    </xf>
    <xf numFmtId="4" fontId="36" fillId="0" borderId="1" xfId="0" applyNumberFormat="1" applyFont="1" applyFill="1" applyBorder="1" applyAlignment="1">
      <alignment horizontal="right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center" vertical="center" wrapText="1"/>
    </xf>
    <xf numFmtId="3" fontId="36" fillId="0" borderId="19" xfId="0" applyNumberFormat="1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/>
    </xf>
    <xf numFmtId="3" fontId="36" fillId="0" borderId="86" xfId="0" applyNumberFormat="1" applyFont="1" applyFill="1" applyBorder="1" applyAlignment="1">
      <alignment horizontal="center" vertical="center" wrapText="1"/>
    </xf>
    <xf numFmtId="3" fontId="36" fillId="2" borderId="86" xfId="0" applyNumberFormat="1" applyFont="1" applyFill="1" applyBorder="1" applyAlignment="1">
      <alignment horizontal="center" vertical="center" wrapText="1"/>
    </xf>
    <xf numFmtId="4" fontId="36" fillId="2" borderId="86" xfId="0" applyNumberFormat="1" applyFont="1" applyFill="1" applyBorder="1" applyAlignment="1">
      <alignment horizontal="right" vertical="center" wrapText="1"/>
    </xf>
    <xf numFmtId="4" fontId="36" fillId="2" borderId="77" xfId="0" applyNumberFormat="1" applyFont="1" applyFill="1" applyBorder="1" applyAlignment="1">
      <alignment horizontal="right" vertical="center" wrapText="1"/>
    </xf>
    <xf numFmtId="4" fontId="36" fillId="2" borderId="86" xfId="0" applyNumberFormat="1" applyFont="1" applyFill="1" applyBorder="1" applyAlignment="1">
      <alignment horizontal="center" vertical="center" wrapText="1"/>
    </xf>
    <xf numFmtId="3" fontId="36" fillId="0" borderId="5" xfId="0" applyNumberFormat="1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4" fontId="27" fillId="14" borderId="41" xfId="0" applyNumberFormat="1" applyFont="1" applyFill="1" applyBorder="1" applyAlignment="1">
      <alignment horizontal="center" vertical="center" wrapText="1"/>
    </xf>
    <xf numFmtId="3" fontId="30" fillId="14" borderId="41" xfId="0" applyNumberFormat="1" applyFont="1" applyFill="1" applyBorder="1" applyAlignment="1">
      <alignment horizontal="center" vertical="center" wrapText="1"/>
    </xf>
    <xf numFmtId="4" fontId="30" fillId="14" borderId="41" xfId="0" applyNumberFormat="1" applyFont="1" applyFill="1" applyBorder="1" applyAlignment="1">
      <alignment horizontal="right" vertical="center" wrapText="1"/>
    </xf>
    <xf numFmtId="4" fontId="30" fillId="14" borderId="41" xfId="0" applyNumberFormat="1" applyFont="1" applyFill="1" applyBorder="1" applyAlignment="1">
      <alignment horizontal="center" vertical="center" wrapText="1"/>
    </xf>
    <xf numFmtId="4" fontId="28" fillId="14" borderId="41" xfId="0" applyNumberFormat="1" applyFont="1" applyFill="1" applyBorder="1" applyAlignment="1">
      <alignment horizontal="center" vertical="center" wrapText="1"/>
    </xf>
    <xf numFmtId="0" fontId="27" fillId="14" borderId="41" xfId="0" applyFont="1" applyFill="1" applyBorder="1" applyAlignment="1">
      <alignment horizontal="center" vertical="center"/>
    </xf>
    <xf numFmtId="0" fontId="27" fillId="14" borderId="171" xfId="0" applyFont="1" applyFill="1" applyBorder="1" applyAlignment="1">
      <alignment horizontal="center" vertical="center"/>
    </xf>
    <xf numFmtId="0" fontId="27" fillId="14" borderId="169" xfId="0" applyFont="1" applyFill="1" applyBorder="1" applyAlignment="1">
      <alignment vertical="top" wrapText="1"/>
    </xf>
    <xf numFmtId="0" fontId="27" fillId="14" borderId="31" xfId="0" applyFont="1" applyFill="1" applyBorder="1" applyAlignment="1">
      <alignment vertical="top" wrapText="1"/>
    </xf>
    <xf numFmtId="4" fontId="26" fillId="14" borderId="31" xfId="0" applyNumberFormat="1" applyFont="1" applyFill="1" applyBorder="1" applyAlignment="1">
      <alignment horizontal="center" vertical="top" wrapText="1"/>
    </xf>
    <xf numFmtId="0" fontId="27" fillId="14" borderId="38" xfId="0" applyFont="1" applyFill="1" applyBorder="1" applyAlignment="1">
      <alignment vertical="top" wrapText="1"/>
    </xf>
    <xf numFmtId="3" fontId="36" fillId="2" borderId="19" xfId="0" applyNumberFormat="1" applyFont="1" applyFill="1" applyBorder="1" applyAlignment="1">
      <alignment horizontal="center" vertical="center" wrapText="1"/>
    </xf>
    <xf numFmtId="3" fontId="36" fillId="2" borderId="144" xfId="0" applyNumberFormat="1" applyFont="1" applyFill="1" applyBorder="1" applyAlignment="1">
      <alignment horizontal="center" vertical="center" wrapText="1"/>
    </xf>
    <xf numFmtId="3" fontId="36" fillId="2" borderId="145" xfId="0" applyNumberFormat="1" applyFont="1" applyFill="1" applyBorder="1" applyAlignment="1">
      <alignment horizontal="center" vertical="center" wrapText="1"/>
    </xf>
    <xf numFmtId="3" fontId="36" fillId="2" borderId="151" xfId="0" applyNumberFormat="1" applyFont="1" applyFill="1" applyBorder="1" applyAlignment="1">
      <alignment horizontal="center" vertical="center" wrapText="1"/>
    </xf>
    <xf numFmtId="3" fontId="5" fillId="2" borderId="79" xfId="0" applyNumberFormat="1" applyFont="1" applyFill="1" applyBorder="1" applyAlignment="1">
      <alignment horizontal="center" vertical="center" wrapText="1"/>
    </xf>
    <xf numFmtId="4" fontId="5" fillId="2" borderId="80" xfId="0" applyNumberFormat="1" applyFont="1" applyFill="1" applyBorder="1" applyAlignment="1">
      <alignment horizontal="center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78" xfId="0" applyNumberFormat="1" applyFont="1" applyFill="1" applyBorder="1" applyAlignment="1">
      <alignment horizontal="center" vertical="center" wrapText="1"/>
    </xf>
    <xf numFmtId="3" fontId="5" fillId="2" borderId="87" xfId="0" applyNumberFormat="1" applyFont="1" applyFill="1" applyBorder="1" applyAlignment="1">
      <alignment horizontal="center" vertical="center" wrapText="1"/>
    </xf>
    <xf numFmtId="4" fontId="5" fillId="2" borderId="87" xfId="0" applyNumberFormat="1" applyFont="1" applyFill="1" applyBorder="1" applyAlignment="1">
      <alignment horizontal="center" vertical="center" wrapText="1"/>
    </xf>
    <xf numFmtId="3" fontId="28" fillId="8" borderId="52" xfId="0" applyNumberFormat="1" applyFont="1" applyFill="1" applyBorder="1" applyAlignment="1">
      <alignment horizontal="center" vertical="center" wrapText="1"/>
    </xf>
    <xf numFmtId="0" fontId="28" fillId="8" borderId="52" xfId="0" applyFont="1" applyFill="1" applyBorder="1" applyAlignment="1">
      <alignment horizontal="center" vertical="center" wrapText="1"/>
    </xf>
    <xf numFmtId="3" fontId="28" fillId="8" borderId="53" xfId="0" applyNumberFormat="1" applyFont="1" applyFill="1" applyBorder="1" applyAlignment="1">
      <alignment horizontal="center" vertical="center" wrapText="1"/>
    </xf>
    <xf numFmtId="0" fontId="29" fillId="0" borderId="47" xfId="0" applyFont="1" applyBorder="1" applyAlignment="1">
      <alignment horizontal="left" vertical="center"/>
    </xf>
    <xf numFmtId="0" fontId="28" fillId="8" borderId="48" xfId="0" applyFont="1" applyFill="1" applyBorder="1" applyAlignment="1">
      <alignment horizontal="center" vertical="center" wrapText="1"/>
    </xf>
    <xf numFmtId="0" fontId="28" fillId="8" borderId="51" xfId="0" applyFont="1" applyFill="1" applyBorder="1" applyAlignment="1">
      <alignment horizontal="center" vertical="center" wrapText="1"/>
    </xf>
    <xf numFmtId="0" fontId="28" fillId="8" borderId="49" xfId="0" applyFont="1" applyFill="1" applyBorder="1" applyAlignment="1">
      <alignment horizontal="center" vertical="center" wrapText="1"/>
    </xf>
    <xf numFmtId="3" fontId="28" fillId="8" borderId="49" xfId="0" applyNumberFormat="1" applyFont="1" applyFill="1" applyBorder="1" applyAlignment="1">
      <alignment horizontal="center" vertical="center" wrapText="1"/>
    </xf>
    <xf numFmtId="4" fontId="26" fillId="11" borderId="55" xfId="0" applyNumberFormat="1" applyFont="1" applyFill="1" applyBorder="1" applyAlignment="1">
      <alignment horizontal="center"/>
    </xf>
    <xf numFmtId="4" fontId="26" fillId="11" borderId="56" xfId="0" applyNumberFormat="1" applyFont="1" applyFill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7" fillId="0" borderId="51" xfId="0" applyFont="1" applyFill="1" applyBorder="1" applyAlignment="1">
      <alignment horizontal="justify" vertical="top" wrapText="1"/>
    </xf>
    <xf numFmtId="0" fontId="27" fillId="0" borderId="52" xfId="0" applyFont="1" applyFill="1" applyBorder="1" applyAlignment="1">
      <alignment horizontal="justify" vertical="top" wrapText="1"/>
    </xf>
    <xf numFmtId="4" fontId="27" fillId="0" borderId="52" xfId="0" applyNumberFormat="1" applyFont="1" applyFill="1" applyBorder="1" applyAlignment="1">
      <alignment horizontal="right" vertical="center" wrapText="1"/>
    </xf>
    <xf numFmtId="0" fontId="27" fillId="0" borderId="52" xfId="0" applyFont="1" applyFill="1" applyBorder="1" applyAlignment="1">
      <alignment horizontal="justify" vertical="top"/>
    </xf>
    <xf numFmtId="0" fontId="27" fillId="0" borderId="51" xfId="0" applyFont="1" applyFill="1" applyBorder="1" applyAlignment="1">
      <alignment horizontal="justify" vertical="top"/>
    </xf>
    <xf numFmtId="4" fontId="27" fillId="0" borderId="52" xfId="0" applyNumberFormat="1" applyFont="1" applyFill="1" applyBorder="1" applyAlignment="1">
      <alignment horizontal="right" vertical="center"/>
    </xf>
    <xf numFmtId="0" fontId="27" fillId="0" borderId="51" xfId="0" applyFont="1" applyFill="1" applyBorder="1" applyAlignment="1">
      <alignment horizontal="justify" vertical="center" wrapText="1"/>
    </xf>
    <xf numFmtId="0" fontId="27" fillId="0" borderId="52" xfId="0" applyFont="1" applyFill="1" applyBorder="1" applyAlignment="1">
      <alignment horizontal="justify" vertical="center" wrapText="1"/>
    </xf>
    <xf numFmtId="0" fontId="28" fillId="8" borderId="50" xfId="0" applyFont="1" applyFill="1" applyBorder="1" applyAlignment="1">
      <alignment horizontal="center" vertical="center" wrapText="1"/>
    </xf>
    <xf numFmtId="0" fontId="28" fillId="8" borderId="53" xfId="0" applyFont="1" applyFill="1" applyBorder="1" applyAlignment="1">
      <alignment horizontal="center" vertical="center" wrapText="1"/>
    </xf>
    <xf numFmtId="3" fontId="30" fillId="0" borderId="55" xfId="0" applyNumberFormat="1" applyFont="1" applyBorder="1" applyAlignment="1">
      <alignment horizontal="left" vertical="center" wrapText="1"/>
    </xf>
    <xf numFmtId="49" fontId="30" fillId="0" borderId="55" xfId="0" applyNumberFormat="1" applyFont="1" applyBorder="1" applyAlignment="1">
      <alignment horizontal="left" vertical="center" wrapText="1"/>
    </xf>
    <xf numFmtId="49" fontId="30" fillId="0" borderId="56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5" fillId="0" borderId="47" xfId="0" applyFont="1" applyBorder="1" applyAlignment="1">
      <alignment horizontal="left" vertical="center"/>
    </xf>
    <xf numFmtId="0" fontId="28" fillId="14" borderId="48" xfId="0" applyFont="1" applyFill="1" applyBorder="1" applyAlignment="1">
      <alignment horizontal="center" vertical="center" wrapText="1"/>
    </xf>
    <xf numFmtId="0" fontId="28" fillId="14" borderId="51" xfId="0" applyFont="1" applyFill="1" applyBorder="1" applyAlignment="1">
      <alignment horizontal="center" vertical="center" wrapText="1"/>
    </xf>
    <xf numFmtId="0" fontId="28" fillId="14" borderId="49" xfId="0" applyFont="1" applyFill="1" applyBorder="1" applyAlignment="1">
      <alignment horizontal="center" vertical="center" wrapText="1"/>
    </xf>
    <xf numFmtId="0" fontId="28" fillId="14" borderId="52" xfId="0" applyFont="1" applyFill="1" applyBorder="1" applyAlignment="1">
      <alignment horizontal="center" vertical="center" wrapText="1"/>
    </xf>
    <xf numFmtId="3" fontId="28" fillId="14" borderId="49" xfId="0" applyNumberFormat="1" applyFont="1" applyFill="1" applyBorder="1" applyAlignment="1">
      <alignment horizontal="center" vertical="center" wrapText="1"/>
    </xf>
    <xf numFmtId="3" fontId="28" fillId="14" borderId="52" xfId="0" applyNumberFormat="1" applyFont="1" applyFill="1" applyBorder="1" applyAlignment="1">
      <alignment horizontal="center" vertical="center" wrapText="1"/>
    </xf>
    <xf numFmtId="0" fontId="28" fillId="14" borderId="50" xfId="0" applyFont="1" applyFill="1" applyBorder="1" applyAlignment="1">
      <alignment horizontal="center" vertical="center" wrapText="1"/>
    </xf>
    <xf numFmtId="0" fontId="28" fillId="14" borderId="53" xfId="0" applyFont="1" applyFill="1" applyBorder="1" applyAlignment="1">
      <alignment horizontal="center" vertical="center" wrapText="1"/>
    </xf>
    <xf numFmtId="3" fontId="28" fillId="14" borderId="53" xfId="0" applyNumberFormat="1" applyFont="1" applyFill="1" applyBorder="1" applyAlignment="1">
      <alignment horizontal="center" vertical="center" wrapText="1"/>
    </xf>
    <xf numFmtId="3" fontId="30" fillId="0" borderId="86" xfId="0" applyNumberFormat="1" applyFont="1" applyBorder="1" applyAlignment="1">
      <alignment horizontal="center" vertical="center" wrapText="1"/>
    </xf>
    <xf numFmtId="3" fontId="30" fillId="0" borderId="58" xfId="0" applyNumberFormat="1" applyFont="1" applyBorder="1" applyAlignment="1">
      <alignment horizontal="center" vertical="center" wrapText="1"/>
    </xf>
    <xf numFmtId="0" fontId="27" fillId="0" borderId="73" xfId="0" applyFont="1" applyFill="1" applyBorder="1" applyAlignment="1">
      <alignment horizontal="left" vertical="top" wrapText="1"/>
    </xf>
    <xf numFmtId="0" fontId="27" fillId="0" borderId="74" xfId="0" applyFont="1" applyFill="1" applyBorder="1" applyAlignment="1">
      <alignment horizontal="left" vertical="top" wrapText="1"/>
    </xf>
    <xf numFmtId="0" fontId="27" fillId="0" borderId="75" xfId="0" applyFont="1" applyFill="1" applyBorder="1" applyAlignment="1">
      <alignment horizontal="left" vertical="top" wrapText="1"/>
    </xf>
    <xf numFmtId="0" fontId="27" fillId="0" borderId="76" xfId="0" applyFont="1" applyFill="1" applyBorder="1" applyAlignment="1">
      <alignment horizontal="left" vertical="top" wrapText="1"/>
    </xf>
    <xf numFmtId="4" fontId="0" fillId="0" borderId="77" xfId="0" applyNumberFormat="1" applyFont="1" applyFill="1" applyBorder="1" applyAlignment="1">
      <alignment horizontal="right" vertical="center" wrapText="1"/>
    </xf>
    <xf numFmtId="4" fontId="0" fillId="0" borderId="78" xfId="0" applyNumberFormat="1" applyFont="1" applyFill="1" applyBorder="1" applyAlignment="1">
      <alignment horizontal="right" vertical="center" wrapText="1"/>
    </xf>
    <xf numFmtId="0" fontId="27" fillId="0" borderId="81" xfId="0" applyFont="1" applyFill="1" applyBorder="1" applyAlignment="1">
      <alignment horizontal="left" vertical="top" wrapText="1"/>
    </xf>
    <xf numFmtId="0" fontId="27" fillId="0" borderId="82" xfId="0" applyFont="1" applyFill="1" applyBorder="1" applyAlignment="1">
      <alignment horizontal="left" vertical="top" wrapText="1"/>
    </xf>
    <xf numFmtId="4" fontId="27" fillId="0" borderId="86" xfId="0" applyNumberFormat="1" applyFont="1" applyFill="1" applyBorder="1" applyAlignment="1">
      <alignment horizontal="right" vertical="center" wrapText="1"/>
    </xf>
    <xf numFmtId="4" fontId="27" fillId="0" borderId="58" xfId="0" applyNumberFormat="1" applyFont="1" applyFill="1" applyBorder="1" applyAlignment="1">
      <alignment horizontal="right" vertical="center" wrapText="1"/>
    </xf>
    <xf numFmtId="0" fontId="27" fillId="0" borderId="83" xfId="0" applyFont="1" applyFill="1" applyBorder="1" applyAlignment="1">
      <alignment horizontal="justify" vertical="top" wrapText="1"/>
    </xf>
    <xf numFmtId="0" fontId="27" fillId="0" borderId="84" xfId="0" applyFont="1" applyFill="1" applyBorder="1" applyAlignment="1">
      <alignment horizontal="justify" vertical="top" wrapText="1"/>
    </xf>
    <xf numFmtId="0" fontId="27" fillId="0" borderId="75" xfId="0" applyFont="1" applyFill="1" applyBorder="1" applyAlignment="1">
      <alignment horizontal="justify" vertical="top" wrapText="1"/>
    </xf>
    <xf numFmtId="0" fontId="27" fillId="0" borderId="76" xfId="0" applyFont="1" applyFill="1" applyBorder="1" applyAlignment="1">
      <alignment horizontal="justify" vertical="top" wrapText="1"/>
    </xf>
    <xf numFmtId="4" fontId="0" fillId="0" borderId="85" xfId="0" applyNumberFormat="1" applyFont="1" applyFill="1" applyBorder="1" applyAlignment="1">
      <alignment horizontal="right" vertical="center" wrapText="1"/>
    </xf>
    <xf numFmtId="4" fontId="0" fillId="0" borderId="90" xfId="0" applyNumberFormat="1" applyFont="1" applyFill="1" applyBorder="1" applyAlignment="1">
      <alignment horizontal="right" vertical="center" wrapText="1"/>
    </xf>
    <xf numFmtId="0" fontId="27" fillId="0" borderId="73" xfId="0" applyFont="1" applyFill="1" applyBorder="1" applyAlignment="1">
      <alignment horizontal="left" vertical="center" wrapText="1"/>
    </xf>
    <xf numFmtId="0" fontId="27" fillId="0" borderId="74" xfId="0" applyFont="1" applyFill="1" applyBorder="1" applyAlignment="1">
      <alignment horizontal="left" vertical="center" wrapText="1"/>
    </xf>
    <xf numFmtId="0" fontId="27" fillId="0" borderId="75" xfId="0" applyFont="1" applyFill="1" applyBorder="1" applyAlignment="1">
      <alignment horizontal="left" vertical="center" wrapText="1"/>
    </xf>
    <xf numFmtId="0" fontId="27" fillId="0" borderId="76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left" vertical="justify"/>
    </xf>
    <xf numFmtId="49" fontId="30" fillId="0" borderId="49" xfId="0" applyNumberFormat="1" applyFont="1" applyBorder="1" applyAlignment="1">
      <alignment horizontal="left" vertical="center" wrapText="1"/>
    </xf>
    <xf numFmtId="49" fontId="30" fillId="0" borderId="102" xfId="0" applyNumberFormat="1" applyFont="1" applyBorder="1" applyAlignment="1">
      <alignment horizontal="left" vertical="center" wrapText="1"/>
    </xf>
    <xf numFmtId="0" fontId="18" fillId="0" borderId="104" xfId="0" applyFont="1" applyFill="1" applyBorder="1" applyAlignment="1">
      <alignment horizontal="center"/>
    </xf>
    <xf numFmtId="0" fontId="18" fillId="0" borderId="47" xfId="0" applyFont="1" applyFill="1" applyBorder="1" applyAlignment="1">
      <alignment horizontal="center"/>
    </xf>
    <xf numFmtId="0" fontId="18" fillId="0" borderId="105" xfId="0" applyFont="1" applyFill="1" applyBorder="1" applyAlignment="1">
      <alignment horizontal="center"/>
    </xf>
    <xf numFmtId="0" fontId="28" fillId="14" borderId="95" xfId="0" applyFont="1" applyFill="1" applyBorder="1" applyAlignment="1">
      <alignment horizontal="center" vertical="center" wrapText="1"/>
    </xf>
    <xf numFmtId="0" fontId="28" fillId="14" borderId="96" xfId="0" applyFont="1" applyFill="1" applyBorder="1" applyAlignment="1">
      <alignment horizontal="center" vertical="center" wrapText="1"/>
    </xf>
    <xf numFmtId="3" fontId="28" fillId="14" borderId="96" xfId="0" applyNumberFormat="1" applyFont="1" applyFill="1" applyBorder="1" applyAlignment="1">
      <alignment horizontal="center" vertical="center" wrapText="1"/>
    </xf>
    <xf numFmtId="3" fontId="28" fillId="14" borderId="98" xfId="0" applyNumberFormat="1" applyFont="1" applyFill="1" applyBorder="1" applyAlignment="1">
      <alignment horizontal="center" vertical="center" wrapText="1"/>
    </xf>
    <xf numFmtId="0" fontId="27" fillId="0" borderId="106" xfId="0" applyFont="1" applyFill="1" applyBorder="1" applyAlignment="1">
      <alignment horizontal="justify" vertical="top" wrapText="1"/>
    </xf>
    <xf numFmtId="0" fontId="27" fillId="0" borderId="127" xfId="0" applyFont="1" applyFill="1" applyBorder="1" applyAlignment="1">
      <alignment horizontal="justify" vertical="top" wrapText="1"/>
    </xf>
    <xf numFmtId="0" fontId="27" fillId="0" borderId="133" xfId="0" applyFont="1" applyFill="1" applyBorder="1" applyAlignment="1">
      <alignment horizontal="justify" vertical="top" wrapText="1"/>
    </xf>
    <xf numFmtId="0" fontId="27" fillId="0" borderId="134" xfId="0" applyFont="1" applyFill="1" applyBorder="1" applyAlignment="1">
      <alignment horizontal="justify" vertical="top" wrapText="1"/>
    </xf>
    <xf numFmtId="4" fontId="38" fillId="0" borderId="130" xfId="0" applyNumberFormat="1" applyFont="1" applyFill="1" applyBorder="1" applyAlignment="1">
      <alignment horizontal="center" vertical="center" wrapText="1"/>
    </xf>
    <xf numFmtId="4" fontId="38" fillId="0" borderId="138" xfId="0" applyNumberFormat="1" applyFont="1" applyFill="1" applyBorder="1" applyAlignment="1">
      <alignment horizontal="center" vertical="center" wrapText="1"/>
    </xf>
    <xf numFmtId="0" fontId="27" fillId="0" borderId="103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133" xfId="0" applyFont="1" applyFill="1" applyBorder="1" applyAlignment="1">
      <alignment horizontal="left" vertical="center" wrapText="1"/>
    </xf>
    <xf numFmtId="0" fontId="27" fillId="0" borderId="134" xfId="0" applyFont="1" applyFill="1" applyBorder="1" applyAlignment="1">
      <alignment horizontal="left" vertical="center" wrapText="1"/>
    </xf>
    <xf numFmtId="4" fontId="38" fillId="0" borderId="21" xfId="0" applyNumberFormat="1" applyFont="1" applyFill="1" applyBorder="1" applyAlignment="1">
      <alignment horizontal="center" vertical="center" wrapText="1"/>
    </xf>
    <xf numFmtId="4" fontId="38" fillId="0" borderId="135" xfId="0" applyNumberFormat="1" applyFont="1" applyFill="1" applyBorder="1" applyAlignment="1">
      <alignment horizontal="center" vertical="center" wrapText="1"/>
    </xf>
    <xf numFmtId="3" fontId="30" fillId="0" borderId="100" xfId="0" applyNumberFormat="1" applyFont="1" applyBorder="1" applyAlignment="1">
      <alignment horizontal="justify" vertical="top" wrapText="1"/>
    </xf>
    <xf numFmtId="3" fontId="30" fillId="0" borderId="101" xfId="0" applyNumberFormat="1" applyFont="1" applyBorder="1" applyAlignment="1">
      <alignment horizontal="justify" vertical="top" wrapText="1"/>
    </xf>
    <xf numFmtId="0" fontId="27" fillId="0" borderId="106" xfId="0" applyFont="1" applyFill="1" applyBorder="1" applyAlignment="1">
      <alignment horizontal="justify" vertical="center" wrapText="1"/>
    </xf>
    <xf numFmtId="0" fontId="27" fillId="0" borderId="127" xfId="0" applyFont="1" applyFill="1" applyBorder="1" applyAlignment="1">
      <alignment horizontal="justify" vertical="center" wrapText="1"/>
    </xf>
    <xf numFmtId="0" fontId="27" fillId="0" borderId="133" xfId="0" applyFont="1" applyFill="1" applyBorder="1" applyAlignment="1">
      <alignment horizontal="justify" vertical="center" wrapText="1"/>
    </xf>
    <xf numFmtId="0" fontId="27" fillId="0" borderId="134" xfId="0" applyFont="1" applyFill="1" applyBorder="1" applyAlignment="1">
      <alignment horizontal="justify" vertical="center" wrapText="1"/>
    </xf>
    <xf numFmtId="0" fontId="27" fillId="0" borderId="103" xfId="0" applyFont="1" applyFill="1" applyBorder="1" applyAlignment="1">
      <alignment horizontal="justify" vertical="center" wrapText="1"/>
    </xf>
    <xf numFmtId="0" fontId="27" fillId="0" borderId="0" xfId="0" applyFont="1" applyFill="1" applyBorder="1" applyAlignment="1">
      <alignment horizontal="justify" vertical="center" wrapText="1"/>
    </xf>
    <xf numFmtId="4" fontId="38" fillId="0" borderId="131" xfId="0" applyNumberFormat="1" applyFont="1" applyFill="1" applyBorder="1" applyAlignment="1">
      <alignment horizontal="center" vertical="center" wrapText="1"/>
    </xf>
    <xf numFmtId="0" fontId="27" fillId="0" borderId="103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133" xfId="0" applyFont="1" applyFill="1" applyBorder="1" applyAlignment="1">
      <alignment horizontal="left" vertical="top" wrapText="1"/>
    </xf>
    <xf numFmtId="0" fontId="27" fillId="0" borderId="134" xfId="0" applyFont="1" applyFill="1" applyBorder="1" applyAlignment="1">
      <alignment horizontal="left" vertical="top" wrapText="1"/>
    </xf>
    <xf numFmtId="0" fontId="30" fillId="0" borderId="103" xfId="0" applyFont="1" applyFill="1" applyBorder="1" applyAlignment="1">
      <alignment horizontal="left" vertical="top" wrapText="1"/>
    </xf>
    <xf numFmtId="0" fontId="27" fillId="0" borderId="117" xfId="0" applyFont="1" applyFill="1" applyBorder="1" applyAlignment="1">
      <alignment horizontal="left" vertical="top" wrapText="1"/>
    </xf>
    <xf numFmtId="0" fontId="27" fillId="0" borderId="128" xfId="0" applyFont="1" applyFill="1" applyBorder="1" applyAlignment="1">
      <alignment horizontal="left" vertical="top" wrapText="1"/>
    </xf>
    <xf numFmtId="0" fontId="35" fillId="0" borderId="31" xfId="0" applyFont="1" applyBorder="1" applyAlignment="1">
      <alignment horizontal="center"/>
    </xf>
    <xf numFmtId="0" fontId="28" fillId="14" borderId="91" xfId="0" applyFont="1" applyFill="1" applyBorder="1" applyAlignment="1">
      <alignment horizontal="center" vertical="center" wrapText="1"/>
    </xf>
    <xf numFmtId="0" fontId="28" fillId="14" borderId="92" xfId="0" applyFont="1" applyFill="1" applyBorder="1" applyAlignment="1">
      <alignment horizontal="justify" vertical="top" wrapText="1"/>
    </xf>
    <xf numFmtId="0" fontId="28" fillId="14" borderId="96" xfId="0" applyFont="1" applyFill="1" applyBorder="1" applyAlignment="1">
      <alignment horizontal="justify" vertical="top" wrapText="1"/>
    </xf>
    <xf numFmtId="3" fontId="28" fillId="14" borderId="93" xfId="0" applyNumberFormat="1" applyFont="1" applyFill="1" applyBorder="1" applyAlignment="1">
      <alignment horizontal="center" vertical="center" wrapText="1"/>
    </xf>
    <xf numFmtId="3" fontId="28" fillId="14" borderId="97" xfId="0" applyNumberFormat="1" applyFont="1" applyFill="1" applyBorder="1" applyAlignment="1">
      <alignment horizontal="center" vertical="center" wrapText="1"/>
    </xf>
    <xf numFmtId="3" fontId="28" fillId="14" borderId="92" xfId="0" applyNumberFormat="1" applyFont="1" applyFill="1" applyBorder="1" applyAlignment="1">
      <alignment horizontal="center" vertical="center" wrapText="1"/>
    </xf>
    <xf numFmtId="0" fontId="28" fillId="14" borderId="92" xfId="0" applyFont="1" applyFill="1" applyBorder="1" applyAlignment="1">
      <alignment horizontal="center" vertical="center" wrapText="1"/>
    </xf>
    <xf numFmtId="0" fontId="28" fillId="14" borderId="94" xfId="0" applyFont="1" applyFill="1" applyBorder="1" applyAlignment="1">
      <alignment horizontal="center" vertical="center" wrapText="1"/>
    </xf>
    <xf numFmtId="0" fontId="28" fillId="14" borderId="98" xfId="0" applyFont="1" applyFill="1" applyBorder="1" applyAlignment="1">
      <alignment horizontal="center" vertical="center" wrapText="1"/>
    </xf>
    <xf numFmtId="4" fontId="38" fillId="0" borderId="129" xfId="0" applyNumberFormat="1" applyFont="1" applyFill="1" applyBorder="1" applyAlignment="1">
      <alignment horizontal="center" vertical="center" wrapText="1"/>
    </xf>
    <xf numFmtId="0" fontId="27" fillId="0" borderId="103" xfId="0" applyFont="1" applyBorder="1" applyAlignment="1">
      <alignment horizontal="left" vertical="justify"/>
    </xf>
    <xf numFmtId="0" fontId="27" fillId="0" borderId="0" xfId="0" applyFont="1" applyBorder="1" applyAlignment="1">
      <alignment horizontal="left" vertical="justify"/>
    </xf>
    <xf numFmtId="0" fontId="27" fillId="0" borderId="133" xfId="0" applyFont="1" applyBorder="1" applyAlignment="1">
      <alignment horizontal="left" vertical="justify"/>
    </xf>
    <xf numFmtId="0" fontId="27" fillId="0" borderId="134" xfId="0" applyFont="1" applyBorder="1" applyAlignment="1">
      <alignment horizontal="left" vertical="justify"/>
    </xf>
    <xf numFmtId="4" fontId="38" fillId="0" borderId="148" xfId="0" applyNumberFormat="1" applyFont="1" applyFill="1" applyBorder="1" applyAlignment="1">
      <alignment horizontal="center" vertical="center" wrapText="1"/>
    </xf>
    <xf numFmtId="4" fontId="38" fillId="0" borderId="143" xfId="0" applyNumberFormat="1" applyFont="1" applyFill="1" applyBorder="1" applyAlignment="1">
      <alignment horizontal="center" vertical="center" wrapText="1"/>
    </xf>
    <xf numFmtId="0" fontId="35" fillId="0" borderId="104" xfId="0" applyFont="1" applyFill="1" applyBorder="1" applyAlignment="1">
      <alignment horizontal="center"/>
    </xf>
    <xf numFmtId="0" fontId="35" fillId="0" borderId="47" xfId="0" applyFont="1" applyFill="1" applyBorder="1" applyAlignment="1">
      <alignment horizontal="center"/>
    </xf>
    <xf numFmtId="0" fontId="35" fillId="0" borderId="105" xfId="0" applyFont="1" applyFill="1" applyBorder="1" applyAlignment="1">
      <alignment horizontal="center"/>
    </xf>
    <xf numFmtId="0" fontId="28" fillId="14" borderId="119" xfId="0" applyFont="1" applyFill="1" applyBorder="1" applyAlignment="1">
      <alignment horizontal="center" vertical="center" wrapText="1"/>
    </xf>
    <xf numFmtId="0" fontId="28" fillId="14" borderId="115" xfId="0" applyFont="1" applyFill="1" applyBorder="1" applyAlignment="1">
      <alignment horizontal="center" vertical="center" wrapText="1"/>
    </xf>
    <xf numFmtId="3" fontId="28" fillId="14" borderId="115" xfId="0" applyNumberFormat="1" applyFont="1" applyFill="1" applyBorder="1" applyAlignment="1">
      <alignment horizontal="center" vertical="center" wrapText="1"/>
    </xf>
    <xf numFmtId="0" fontId="0" fillId="14" borderId="18" xfId="0" applyFill="1" applyBorder="1" applyAlignment="1">
      <alignment horizontal="justify" vertical="top" wrapText="1"/>
    </xf>
    <xf numFmtId="0" fontId="0" fillId="14" borderId="1" xfId="0" applyFill="1" applyBorder="1" applyAlignment="1">
      <alignment horizontal="justify" vertical="top" wrapText="1"/>
    </xf>
    <xf numFmtId="0" fontId="18" fillId="0" borderId="112" xfId="0" applyFont="1" applyFill="1" applyBorder="1" applyAlignment="1">
      <alignment horizontal="center"/>
    </xf>
    <xf numFmtId="0" fontId="18" fillId="0" borderId="113" xfId="0" applyFont="1" applyFill="1" applyBorder="1" applyAlignment="1">
      <alignment horizontal="center"/>
    </xf>
    <xf numFmtId="0" fontId="18" fillId="0" borderId="114" xfId="0" applyFont="1" applyFill="1" applyBorder="1" applyAlignment="1">
      <alignment horizontal="center"/>
    </xf>
    <xf numFmtId="0" fontId="27" fillId="0" borderId="132" xfId="0" applyFont="1" applyBorder="1" applyAlignment="1">
      <alignment horizontal="left" vertical="top" wrapText="1"/>
    </xf>
    <xf numFmtId="0" fontId="27" fillId="0" borderId="141" xfId="0" applyFont="1" applyBorder="1" applyAlignment="1">
      <alignment horizontal="left" vertical="top" wrapText="1"/>
    </xf>
    <xf numFmtId="0" fontId="30" fillId="2" borderId="146" xfId="0" applyFont="1" applyFill="1" applyBorder="1" applyAlignment="1">
      <alignment horizontal="left" vertical="center" wrapText="1"/>
    </xf>
    <xf numFmtId="0" fontId="30" fillId="2" borderId="147" xfId="0" applyFont="1" applyFill="1" applyBorder="1" applyAlignment="1">
      <alignment horizontal="left" vertical="center" wrapText="1"/>
    </xf>
    <xf numFmtId="0" fontId="30" fillId="2" borderId="133" xfId="0" applyFont="1" applyFill="1" applyBorder="1" applyAlignment="1">
      <alignment horizontal="left" vertical="center" wrapText="1"/>
    </xf>
    <xf numFmtId="0" fontId="30" fillId="2" borderId="142" xfId="0" applyFont="1" applyFill="1" applyBorder="1" applyAlignment="1">
      <alignment horizontal="left" vertical="center" wrapText="1"/>
    </xf>
    <xf numFmtId="4" fontId="36" fillId="2" borderId="148" xfId="0" applyNumberFormat="1" applyFont="1" applyFill="1" applyBorder="1" applyAlignment="1">
      <alignment horizontal="center" vertical="center" wrapText="1"/>
    </xf>
    <xf numFmtId="4" fontId="36" fillId="2" borderId="143" xfId="0" applyNumberFormat="1" applyFont="1" applyFill="1" applyBorder="1" applyAlignment="1">
      <alignment horizontal="center" vertical="center" wrapText="1"/>
    </xf>
    <xf numFmtId="0" fontId="30" fillId="2" borderId="118" xfId="0" applyFont="1" applyFill="1" applyBorder="1" applyAlignment="1">
      <alignment horizontal="left" vertical="center" wrapText="1"/>
    </xf>
    <xf numFmtId="0" fontId="30" fillId="2" borderId="8" xfId="0" applyFont="1" applyFill="1" applyBorder="1" applyAlignment="1">
      <alignment horizontal="left" vertical="center" wrapText="1"/>
    </xf>
    <xf numFmtId="4" fontId="36" fillId="2" borderId="5" xfId="0" applyNumberFormat="1" applyFont="1" applyFill="1" applyBorder="1" applyAlignment="1">
      <alignment horizontal="center" vertical="center" wrapText="1"/>
    </xf>
    <xf numFmtId="0" fontId="30" fillId="2" borderId="103" xfId="0" applyFont="1" applyFill="1" applyBorder="1" applyAlignment="1">
      <alignment horizontal="left" vertical="center" wrapText="1"/>
    </xf>
    <xf numFmtId="0" fontId="30" fillId="2" borderId="121" xfId="0" applyFont="1" applyFill="1" applyBorder="1" applyAlignment="1">
      <alignment horizontal="left" vertical="center" wrapText="1"/>
    </xf>
    <xf numFmtId="4" fontId="36" fillId="2" borderId="20" xfId="0" applyNumberFormat="1" applyFont="1" applyFill="1" applyBorder="1" applyAlignment="1">
      <alignment horizontal="center" vertical="center" wrapText="1"/>
    </xf>
    <xf numFmtId="0" fontId="30" fillId="0" borderId="146" xfId="0" applyFont="1" applyFill="1" applyBorder="1" applyAlignment="1">
      <alignment horizontal="justify" vertical="top" wrapText="1"/>
    </xf>
    <xf numFmtId="0" fontId="27" fillId="0" borderId="162" xfId="0" applyFont="1" applyFill="1" applyBorder="1" applyAlignment="1">
      <alignment horizontal="justify" vertical="top" wrapText="1"/>
    </xf>
    <xf numFmtId="0" fontId="27" fillId="0" borderId="158" xfId="0" applyFont="1" applyFill="1" applyBorder="1" applyAlignment="1">
      <alignment horizontal="justify" vertical="top" wrapText="1"/>
    </xf>
    <xf numFmtId="4" fontId="38" fillId="0" borderId="163" xfId="0" applyNumberFormat="1" applyFont="1" applyFill="1" applyBorder="1" applyAlignment="1">
      <alignment horizontal="center" vertical="center" wrapText="1"/>
    </xf>
    <xf numFmtId="4" fontId="38" fillId="0" borderId="139" xfId="0" applyNumberFormat="1" applyFont="1" applyFill="1" applyBorder="1" applyAlignment="1">
      <alignment horizontal="center" vertical="center" wrapText="1"/>
    </xf>
    <xf numFmtId="0" fontId="30" fillId="0" borderId="146" xfId="0" applyFont="1" applyFill="1" applyBorder="1" applyAlignment="1">
      <alignment horizontal="left" vertical="top" wrapText="1"/>
    </xf>
    <xf numFmtId="0" fontId="27" fillId="0" borderId="162" xfId="0" applyFont="1" applyFill="1" applyBorder="1" applyAlignment="1">
      <alignment horizontal="left" vertical="top" wrapText="1"/>
    </xf>
    <xf numFmtId="0" fontId="27" fillId="0" borderId="158" xfId="0" applyFont="1" applyFill="1" applyBorder="1" applyAlignment="1">
      <alignment horizontal="left" vertical="top" wrapText="1"/>
    </xf>
    <xf numFmtId="4" fontId="38" fillId="0" borderId="165" xfId="0" applyNumberFormat="1" applyFont="1" applyFill="1" applyBorder="1" applyAlignment="1">
      <alignment horizontal="center" vertical="center" wrapText="1"/>
    </xf>
    <xf numFmtId="4" fontId="38" fillId="0" borderId="159" xfId="0" applyNumberFormat="1" applyFont="1" applyFill="1" applyBorder="1" applyAlignment="1">
      <alignment horizontal="center" vertical="center" wrapText="1"/>
    </xf>
    <xf numFmtId="0" fontId="30" fillId="0" borderId="146" xfId="0" applyFont="1" applyFill="1" applyBorder="1" applyAlignment="1">
      <alignment horizontal="left" vertical="center" wrapText="1"/>
    </xf>
    <xf numFmtId="0" fontId="30" fillId="0" borderId="162" xfId="0" applyFont="1" applyFill="1" applyBorder="1" applyAlignment="1">
      <alignment horizontal="left" vertical="center" wrapText="1"/>
    </xf>
    <xf numFmtId="0" fontId="30" fillId="0" borderId="133" xfId="0" applyFont="1" applyFill="1" applyBorder="1" applyAlignment="1">
      <alignment horizontal="left" vertical="center" wrapText="1"/>
    </xf>
    <xf numFmtId="0" fontId="30" fillId="0" borderId="158" xfId="0" applyFont="1" applyFill="1" applyBorder="1" applyAlignment="1">
      <alignment horizontal="left" vertical="center" wrapText="1"/>
    </xf>
    <xf numFmtId="3" fontId="30" fillId="0" borderId="100" xfId="0" applyNumberFormat="1" applyFont="1" applyBorder="1" applyAlignment="1">
      <alignment horizontal="left" vertical="top" wrapText="1"/>
    </xf>
    <xf numFmtId="3" fontId="30" fillId="0" borderId="101" xfId="0" applyNumberFormat="1" applyFont="1" applyBorder="1" applyAlignment="1">
      <alignment horizontal="left" vertical="top" wrapText="1"/>
    </xf>
    <xf numFmtId="0" fontId="26" fillId="14" borderId="126" xfId="0" applyFont="1" applyFill="1" applyBorder="1" applyAlignment="1">
      <alignment horizontal="center" vertical="center" wrapText="1"/>
    </xf>
    <xf numFmtId="0" fontId="26" fillId="14" borderId="170" xfId="0" applyFont="1" applyFill="1" applyBorder="1" applyAlignment="1">
      <alignment horizontal="center" vertical="center" wrapText="1"/>
    </xf>
    <xf numFmtId="0" fontId="30" fillId="0" borderId="118" xfId="0" applyFont="1" applyFill="1" applyBorder="1" applyAlignment="1">
      <alignment horizontal="justify" vertical="center" wrapText="1"/>
    </xf>
    <xf numFmtId="0" fontId="27" fillId="0" borderId="8" xfId="0" applyFont="1" applyFill="1" applyBorder="1" applyAlignment="1">
      <alignment horizontal="justify" vertical="center" wrapText="1"/>
    </xf>
    <xf numFmtId="0" fontId="27" fillId="0" borderId="121" xfId="0" applyFont="1" applyFill="1" applyBorder="1" applyAlignment="1">
      <alignment horizontal="justify" vertical="center" wrapText="1"/>
    </xf>
    <xf numFmtId="4" fontId="38" fillId="0" borderId="5" xfId="0" applyNumberFormat="1" applyFont="1" applyFill="1" applyBorder="1" applyAlignment="1">
      <alignment horizontal="center" vertical="center" wrapText="1"/>
    </xf>
    <xf numFmtId="4" fontId="38" fillId="0" borderId="20" xfId="0" applyNumberFormat="1" applyFont="1" applyFill="1" applyBorder="1" applyAlignment="1">
      <alignment horizontal="center" vertical="center" wrapText="1"/>
    </xf>
    <xf numFmtId="0" fontId="30" fillId="0" borderId="106" xfId="0" applyFont="1" applyFill="1" applyBorder="1" applyAlignment="1">
      <alignment horizontal="justify" vertical="top" wrapText="1"/>
    </xf>
    <xf numFmtId="0" fontId="27" fillId="0" borderId="107" xfId="0" applyFont="1" applyFill="1" applyBorder="1" applyAlignment="1">
      <alignment horizontal="justify" vertical="top" wrapText="1"/>
    </xf>
    <xf numFmtId="0" fontId="27" fillId="0" borderId="103" xfId="0" applyFont="1" applyFill="1" applyBorder="1" applyAlignment="1">
      <alignment horizontal="justify" vertical="top" wrapText="1"/>
    </xf>
    <xf numFmtId="0" fontId="27" fillId="0" borderId="72" xfId="0" applyFont="1" applyFill="1" applyBorder="1" applyAlignment="1">
      <alignment horizontal="justify" vertical="top" wrapText="1"/>
    </xf>
    <xf numFmtId="0" fontId="30" fillId="0" borderId="106" xfId="0" applyFont="1" applyFill="1" applyBorder="1" applyAlignment="1">
      <alignment horizontal="justify" vertical="center" wrapText="1"/>
    </xf>
    <xf numFmtId="0" fontId="27" fillId="0" borderId="107" xfId="0" applyFont="1" applyFill="1" applyBorder="1" applyAlignment="1">
      <alignment horizontal="justify" vertical="center" wrapText="1"/>
    </xf>
    <xf numFmtId="0" fontId="30" fillId="0" borderId="103" xfId="0" applyFont="1" applyFill="1" applyBorder="1" applyAlignment="1">
      <alignment horizontal="justify" vertical="center" wrapText="1"/>
    </xf>
    <xf numFmtId="0" fontId="27" fillId="0" borderId="72" xfId="0" applyFont="1" applyFill="1" applyBorder="1" applyAlignment="1">
      <alignment horizontal="justify" vertical="center" wrapText="1"/>
    </xf>
    <xf numFmtId="0" fontId="27" fillId="0" borderId="117" xfId="0" applyFont="1" applyFill="1" applyBorder="1" applyAlignment="1">
      <alignment horizontal="justify" vertical="center" wrapText="1"/>
    </xf>
    <xf numFmtId="0" fontId="27" fillId="0" borderId="82" xfId="0" applyFont="1" applyFill="1" applyBorder="1" applyAlignment="1">
      <alignment horizontal="justify" vertical="center" wrapText="1"/>
    </xf>
    <xf numFmtId="4" fontId="38" fillId="0" borderId="77" xfId="0" applyNumberFormat="1" applyFont="1" applyFill="1" applyBorder="1" applyAlignment="1">
      <alignment horizontal="center" vertical="center" wrapText="1"/>
    </xf>
    <xf numFmtId="4" fontId="38" fillId="0" borderId="87" xfId="0" applyNumberFormat="1" applyFont="1" applyFill="1" applyBorder="1" applyAlignment="1">
      <alignment horizontal="center" vertical="center" wrapText="1"/>
    </xf>
    <xf numFmtId="4" fontId="38" fillId="0" borderId="78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justify" vertical="center" wrapText="1"/>
    </xf>
    <xf numFmtId="4" fontId="38" fillId="0" borderId="2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3" fontId="9" fillId="0" borderId="1" xfId="48" applyFont="1" applyBorder="1" applyAlignment="1">
      <alignment horizontal="center" vertical="center"/>
    </xf>
    <xf numFmtId="43" fontId="9" fillId="0" borderId="19" xfId="48" applyFont="1" applyBorder="1" applyAlignment="1">
      <alignment horizontal="center" vertical="center"/>
    </xf>
    <xf numFmtId="0" fontId="7" fillId="6" borderId="32" xfId="0" applyFont="1" applyFill="1" applyBorder="1" applyAlignment="1">
      <alignment horizontal="left"/>
    </xf>
    <xf numFmtId="0" fontId="7" fillId="6" borderId="33" xfId="0" applyFont="1" applyFill="1" applyBorder="1" applyAlignment="1">
      <alignment horizontal="left"/>
    </xf>
    <xf numFmtId="0" fontId="7" fillId="6" borderId="46" xfId="0" applyFont="1" applyFill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2" fillId="0" borderId="10" xfId="0" applyFont="1" applyBorder="1" applyAlignment="1">
      <alignment horizontal="justify" vertical="center" wrapText="1"/>
    </xf>
    <xf numFmtId="0" fontId="12" fillId="0" borderId="2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20" xfId="0" applyFont="1" applyBorder="1" applyAlignment="1">
      <alignment horizontal="justify" vertical="center" wrapText="1"/>
    </xf>
    <xf numFmtId="43" fontId="9" fillId="0" borderId="1" xfId="48" applyFont="1" applyBorder="1" applyAlignment="1">
      <alignment horizontal="left" vertical="center"/>
    </xf>
    <xf numFmtId="43" fontId="9" fillId="0" borderId="19" xfId="48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10" fillId="0" borderId="2" xfId="0" applyFont="1" applyBorder="1" applyAlignment="1">
      <alignment horizontal="justify" vertical="center" wrapText="1"/>
    </xf>
    <xf numFmtId="0" fontId="7" fillId="6" borderId="18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justify" vertical="center" wrapText="1"/>
    </xf>
    <xf numFmtId="0" fontId="9" fillId="0" borderId="20" xfId="0" applyNumberFormat="1" applyFont="1" applyBorder="1" applyAlignment="1">
      <alignment horizontal="justify" vertical="center" wrapText="1"/>
    </xf>
    <xf numFmtId="0" fontId="9" fillId="0" borderId="2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justify" vertical="center" wrapText="1"/>
    </xf>
    <xf numFmtId="43" fontId="9" fillId="0" borderId="20" xfId="48" applyFont="1" applyBorder="1" applyAlignment="1">
      <alignment horizontal="center" vertical="center"/>
    </xf>
    <xf numFmtId="43" fontId="9" fillId="0" borderId="44" xfId="48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2" fillId="0" borderId="5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justify" vertical="center" wrapText="1"/>
    </xf>
    <xf numFmtId="0" fontId="10" fillId="0" borderId="23" xfId="0" applyFont="1" applyBorder="1" applyAlignment="1">
      <alignment horizontal="justify" vertical="center" wrapText="1"/>
    </xf>
    <xf numFmtId="43" fontId="9" fillId="0" borderId="5" xfId="48" applyFont="1" applyBorder="1" applyAlignment="1">
      <alignment horizontal="center" vertical="center"/>
    </xf>
    <xf numFmtId="43" fontId="9" fillId="0" borderId="2" xfId="48" applyFont="1" applyBorder="1" applyAlignment="1">
      <alignment horizontal="center" vertical="center"/>
    </xf>
    <xf numFmtId="43" fontId="9" fillId="0" borderId="25" xfId="48" applyFont="1" applyBorder="1" applyAlignment="1">
      <alignment horizontal="center" vertical="center"/>
    </xf>
    <xf numFmtId="43" fontId="9" fillId="0" borderId="40" xfId="48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2" fillId="6" borderId="27" xfId="0" applyFont="1" applyFill="1" applyBorder="1" applyAlignment="1">
      <alignment horizontal="left" vertical="center" wrapText="1"/>
    </xf>
    <xf numFmtId="0" fontId="12" fillId="6" borderId="29" xfId="0" applyFont="1" applyFill="1" applyBorder="1" applyAlignment="1">
      <alignment horizontal="left" vertical="center" wrapText="1"/>
    </xf>
    <xf numFmtId="0" fontId="12" fillId="6" borderId="28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left" vertical="center" wrapText="1"/>
    </xf>
    <xf numFmtId="0" fontId="12" fillId="3" borderId="29" xfId="0" applyFont="1" applyFill="1" applyBorder="1" applyAlignment="1">
      <alignment horizontal="left" vertical="center" wrapText="1"/>
    </xf>
    <xf numFmtId="0" fontId="12" fillId="3" borderId="28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left" vertical="center" wrapText="1"/>
    </xf>
    <xf numFmtId="43" fontId="13" fillId="0" borderId="1" xfId="48" applyFont="1" applyBorder="1" applyAlignment="1">
      <alignment vertical="top"/>
    </xf>
    <xf numFmtId="43" fontId="13" fillId="0" borderId="19" xfId="48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justify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43" fontId="9" fillId="0" borderId="5" xfId="48" applyFont="1" applyBorder="1" applyAlignment="1">
      <alignment horizontal="right" vertical="center"/>
    </xf>
    <xf numFmtId="43" fontId="9" fillId="0" borderId="20" xfId="48" applyFont="1" applyBorder="1" applyAlignment="1">
      <alignment horizontal="right" vertical="center"/>
    </xf>
    <xf numFmtId="43" fontId="9" fillId="0" borderId="2" xfId="48" applyFont="1" applyBorder="1" applyAlignment="1">
      <alignment horizontal="right" vertical="center"/>
    </xf>
    <xf numFmtId="43" fontId="9" fillId="0" borderId="25" xfId="48" applyFont="1" applyBorder="1" applyAlignment="1">
      <alignment horizontal="right" vertical="center"/>
    </xf>
    <xf numFmtId="43" fontId="9" fillId="0" borderId="44" xfId="48" applyFont="1" applyBorder="1" applyAlignment="1">
      <alignment horizontal="right" vertical="center"/>
    </xf>
    <xf numFmtId="43" fontId="9" fillId="0" borderId="40" xfId="48" applyFont="1" applyBorder="1" applyAlignment="1">
      <alignment horizontal="right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3" fillId="12" borderId="60" xfId="0" applyFont="1" applyFill="1" applyBorder="1" applyAlignment="1">
      <alignment horizontal="left" vertical="center"/>
    </xf>
    <xf numFmtId="0" fontId="23" fillId="12" borderId="61" xfId="0" applyFont="1" applyFill="1" applyBorder="1" applyAlignment="1">
      <alignment horizontal="left" vertical="center"/>
    </xf>
    <xf numFmtId="0" fontId="8" fillId="0" borderId="31" xfId="0" applyFont="1" applyBorder="1" applyAlignment="1">
      <alignment horizontal="left"/>
    </xf>
    <xf numFmtId="0" fontId="21" fillId="12" borderId="11" xfId="0" applyFont="1" applyFill="1" applyBorder="1" applyAlignment="1">
      <alignment horizontal="center" vertical="center" wrapText="1"/>
    </xf>
    <xf numFmtId="0" fontId="21" fillId="12" borderId="18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21" fillId="12" borderId="13" xfId="0" applyFont="1" applyFill="1" applyBorder="1" applyAlignment="1">
      <alignment horizontal="center" vertical="center" wrapText="1"/>
    </xf>
    <xf numFmtId="0" fontId="21" fillId="12" borderId="1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top" wrapText="1"/>
    </xf>
    <xf numFmtId="0" fontId="8" fillId="0" borderId="31" xfId="0" applyFont="1" applyBorder="1" applyAlignment="1">
      <alignment horizontal="left" vertical="center"/>
    </xf>
    <xf numFmtId="0" fontId="21" fillId="12" borderId="35" xfId="0" applyFont="1" applyFill="1" applyBorder="1" applyAlignment="1">
      <alignment horizontal="center" vertical="center" wrapText="1"/>
    </xf>
    <xf numFmtId="0" fontId="21" fillId="12" borderId="63" xfId="0" applyFont="1" applyFill="1" applyBorder="1" applyAlignment="1">
      <alignment horizontal="center" vertical="center" wrapText="1"/>
    </xf>
    <xf numFmtId="0" fontId="21" fillId="12" borderId="35" xfId="0" applyFont="1" applyFill="1" applyBorder="1" applyAlignment="1">
      <alignment horizontal="center" vertical="center"/>
    </xf>
    <xf numFmtId="0" fontId="21" fillId="12" borderId="63" xfId="0" applyFont="1" applyFill="1" applyBorder="1" applyAlignment="1">
      <alignment horizontal="center" vertical="center"/>
    </xf>
    <xf numFmtId="0" fontId="0" fillId="0" borderId="9" xfId="0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0" fillId="0" borderId="17" xfId="0" applyBorder="1" applyAlignment="1">
      <alignment horizontal="justify" vertical="center" wrapText="1"/>
    </xf>
    <xf numFmtId="0" fontId="0" fillId="0" borderId="10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20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36" xfId="0" applyBorder="1" applyAlignment="1">
      <alignment horizontal="justify" vertical="top" wrapText="1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6" xfId="0" applyBorder="1" applyAlignment="1">
      <alignment horizontal="justify" vertical="center" wrapText="1"/>
    </xf>
    <xf numFmtId="0" fontId="0" fillId="0" borderId="63" xfId="0" applyBorder="1" applyAlignment="1">
      <alignment horizontal="justify" vertical="center" wrapText="1"/>
    </xf>
    <xf numFmtId="0" fontId="24" fillId="12" borderId="64" xfId="0" applyFont="1" applyFill="1" applyBorder="1" applyAlignment="1">
      <alignment horizontal="left" vertical="center"/>
    </xf>
    <xf numFmtId="0" fontId="24" fillId="12" borderId="65" xfId="0" applyFont="1" applyFill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40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24" fillId="12" borderId="14" xfId="0" applyFont="1" applyFill="1" applyBorder="1" applyAlignment="1">
      <alignment horizontal="left" vertical="center"/>
    </xf>
    <xf numFmtId="0" fontId="24" fillId="12" borderId="15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21" fillId="12" borderId="39" xfId="0" applyFont="1" applyFill="1" applyBorder="1" applyAlignment="1">
      <alignment horizontal="center" vertical="center" wrapText="1"/>
    </xf>
    <xf numFmtId="0" fontId="21" fillId="12" borderId="66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68" xfId="0" applyBorder="1" applyAlignment="1">
      <alignment horizontal="center" vertical="top" wrapText="1"/>
    </xf>
    <xf numFmtId="0" fontId="22" fillId="0" borderId="35" xfId="0" applyFont="1" applyFill="1" applyBorder="1" applyAlignment="1">
      <alignment horizontal="justify" vertical="center" wrapText="1"/>
    </xf>
    <xf numFmtId="0" fontId="22" fillId="0" borderId="36" xfId="0" applyFont="1" applyFill="1" applyBorder="1" applyAlignment="1">
      <alignment horizontal="justify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24" fillId="12" borderId="69" xfId="0" applyFont="1" applyFill="1" applyBorder="1" applyAlignment="1">
      <alignment horizontal="left" vertical="center"/>
    </xf>
    <xf numFmtId="0" fontId="24" fillId="12" borderId="70" xfId="0" applyFont="1" applyFill="1" applyBorder="1" applyAlignment="1">
      <alignment horizontal="left" vertical="center"/>
    </xf>
  </cellXfs>
  <cellStyles count="49">
    <cellStyle name="Euro" xfId="5"/>
    <cellStyle name="Euro 10" xfId="6"/>
    <cellStyle name="Euro 11" xfId="7"/>
    <cellStyle name="Euro 12" xfId="8"/>
    <cellStyle name="Euro 13" xfId="9"/>
    <cellStyle name="Euro 14" xfId="10"/>
    <cellStyle name="Euro 2" xfId="11"/>
    <cellStyle name="Euro 3" xfId="12"/>
    <cellStyle name="Euro 4" xfId="13"/>
    <cellStyle name="Euro 5" xfId="14"/>
    <cellStyle name="Euro 6" xfId="15"/>
    <cellStyle name="Euro 7" xfId="16"/>
    <cellStyle name="Euro 8" xfId="17"/>
    <cellStyle name="Euro 9" xfId="18"/>
    <cellStyle name="Millares [0] 2" xfId="19"/>
    <cellStyle name="Millares [0] 3" xfId="20"/>
    <cellStyle name="Millares 2" xfId="21"/>
    <cellStyle name="Millares 2 2" xfId="45"/>
    <cellStyle name="Millares 3" xfId="22"/>
    <cellStyle name="Millares 4" xfId="23"/>
    <cellStyle name="Millares 4 2" xfId="24"/>
    <cellStyle name="Millares 5" xfId="25"/>
    <cellStyle name="Millares 6" xfId="46"/>
    <cellStyle name="Millares 7" xfId="47"/>
    <cellStyle name="Millares 8" xfId="48"/>
    <cellStyle name="Moneda [0] 2" xfId="26"/>
    <cellStyle name="Normal" xfId="0" builtinId="0"/>
    <cellStyle name="Normal 10" xfId="3"/>
    <cellStyle name="Normal 10 2" xfId="27"/>
    <cellStyle name="Normal 11" xfId="28"/>
    <cellStyle name="Normal 12" xfId="29"/>
    <cellStyle name="Normal 13" xfId="30"/>
    <cellStyle name="Normal 14" xfId="4"/>
    <cellStyle name="Normal 2" xfId="1"/>
    <cellStyle name="Normal 2 2" xfId="2"/>
    <cellStyle name="Normal 2 2 2" xfId="31"/>
    <cellStyle name="Normal 2 3" xfId="32"/>
    <cellStyle name="Normal 2 3 2" xfId="33"/>
    <cellStyle name="Normal 3" xfId="34"/>
    <cellStyle name="Normal 3 2" xfId="44"/>
    <cellStyle name="Normal 4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Porcentual 2" xfId="42"/>
    <cellStyle name="Porcentual 2 2" xfId="43"/>
  </cellStyles>
  <dxfs count="0"/>
  <tableStyles count="0" defaultTableStyle="TableStyleMedium9" defaultPivotStyle="PivotStyleLight16"/>
  <colors>
    <mruColors>
      <color rgb="FFD9F7EF"/>
      <color rgb="FFEBFBF7"/>
      <color rgb="FF69AB97"/>
      <color rgb="FFCCF4EA"/>
      <color rgb="FFB6F0E2"/>
      <color rgb="FF3C9A96"/>
      <color rgb="FF4794A3"/>
      <color rgb="FF3A79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" name="1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3" name="3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4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5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6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7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8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9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0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1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2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3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4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5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6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7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8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9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0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1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2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3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4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5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6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7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8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9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30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31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32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33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34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35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36" name="2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37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38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39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40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41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42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43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44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45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46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47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48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49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50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51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52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53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54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55" name="103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56" name="2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57" name="106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58" name="2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59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60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61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62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63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64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65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66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67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68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69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70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71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72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73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74" name="5 CuadroTexto" hidden="1"/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75" name="7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76" name="77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77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78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79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80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81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82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83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84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85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86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87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88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89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90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91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92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93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94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95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96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97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98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99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00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01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02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03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04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05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06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07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08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09" name="2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10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11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12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13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14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15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16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17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18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19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20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21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22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23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24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25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26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27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28" name="162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29" name="2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30" name="164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31" name="2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32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33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34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35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36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37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38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39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40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41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42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43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44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45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46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38</xdr:row>
      <xdr:rowOff>0</xdr:rowOff>
    </xdr:from>
    <xdr:ext cx="184731" cy="264560"/>
    <xdr:sp macro="" textlink="">
      <xdr:nvSpPr>
        <xdr:cNvPr id="147" name="5 CuadroTexto" hidden="1"/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48" name="182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49" name="183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50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51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52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53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54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55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56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57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58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59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60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61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62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63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64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65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66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67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68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69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70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71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72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73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74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75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76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77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78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79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80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81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82" name="2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83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84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85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86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87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88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89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90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91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92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93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94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95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96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97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98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99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00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01" name="23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02" name="2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03" name="237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04" name="2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05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06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07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08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09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10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11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12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13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14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15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16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17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18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19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20" name="5 CuadroTexto" hidden="1"/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2" name="1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3" name="3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4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5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6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7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8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9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10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11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12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13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14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15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16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17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18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19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20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21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22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23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24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25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26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27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28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29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30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31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32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33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34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35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36" name="2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37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38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39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40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41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42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43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44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45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46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47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48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49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50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51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52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53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54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55" name="103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56" name="2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57" name="106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58" name="2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59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60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61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62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63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64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65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66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67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68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69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70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71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72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73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31</xdr:row>
      <xdr:rowOff>0</xdr:rowOff>
    </xdr:from>
    <xdr:ext cx="184731" cy="264560"/>
    <xdr:sp macro="" textlink="">
      <xdr:nvSpPr>
        <xdr:cNvPr id="74" name="5 CuadroTexto" hidden="1"/>
        <xdr:cNvSpPr txBox="1"/>
      </xdr:nvSpPr>
      <xdr:spPr>
        <a:xfrm>
          <a:off x="6477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75" name="7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76" name="77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77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78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79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80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81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82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83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84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85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86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87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88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89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90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91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92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93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94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95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96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97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98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99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00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01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02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03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04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05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06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07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08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09" name="2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10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11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12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13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14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15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16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17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18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19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20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21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22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23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24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25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26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27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28" name="162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29" name="2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30" name="164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31" name="2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32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33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34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35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36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37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38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39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40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41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42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43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44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45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46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34</xdr:row>
      <xdr:rowOff>0</xdr:rowOff>
    </xdr:from>
    <xdr:ext cx="184731" cy="264560"/>
    <xdr:sp macro="" textlink="">
      <xdr:nvSpPr>
        <xdr:cNvPr id="147" name="5 CuadroTexto" hidden="1"/>
        <xdr:cNvSpPr txBox="1"/>
      </xdr:nvSpPr>
      <xdr:spPr>
        <a:xfrm>
          <a:off x="647700" y="1466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48" name="182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49" name="183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50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51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52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53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54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55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56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57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58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59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60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61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62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63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64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65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66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67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68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69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70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71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72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73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74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75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76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77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78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79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80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81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82" name="2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83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84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85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86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87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88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89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90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91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92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93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94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95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96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97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98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199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00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01" name="23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02" name="2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03" name="237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04" name="2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05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06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07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08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09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10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11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12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13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14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15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16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17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18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19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35</xdr:row>
      <xdr:rowOff>0</xdr:rowOff>
    </xdr:from>
    <xdr:ext cx="184731" cy="264560"/>
    <xdr:sp macro="" textlink="">
      <xdr:nvSpPr>
        <xdr:cNvPr id="220" name="5 CuadroTexto" hidden="1"/>
        <xdr:cNvSpPr txBox="1"/>
      </xdr:nvSpPr>
      <xdr:spPr>
        <a:xfrm>
          <a:off x="647700" y="148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" name="1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3" name="2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4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5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6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7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8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9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0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1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2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3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4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5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6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7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8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9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0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1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2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3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4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5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6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7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8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9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30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31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32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33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34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35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36" name="2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37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38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39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40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41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42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43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44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45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46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47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48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49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50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51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52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53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54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55" name="54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56" name="2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57" name="56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58" name="2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59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60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61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62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63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64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65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66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67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68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69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70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71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72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73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74" name="5 CuadroTexto" hidden="1"/>
        <xdr:cNvSpPr txBox="1"/>
      </xdr:nvSpPr>
      <xdr:spPr>
        <a:xfrm>
          <a:off x="647700" y="3522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75" name="74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76" name="7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77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78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79" name="78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80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81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82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83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84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85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86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87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88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89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90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91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92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93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94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95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96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97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98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99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00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01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02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03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04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05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06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07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08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09" name="2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10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11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12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13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14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15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16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17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18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19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20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21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22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23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24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25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26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27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28" name="127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29" name="2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30" name="129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31" name="2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32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33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34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35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36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37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38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39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40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41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42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43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44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45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46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57</xdr:row>
      <xdr:rowOff>0</xdr:rowOff>
    </xdr:from>
    <xdr:ext cx="184731" cy="264560"/>
    <xdr:sp macro="" textlink="">
      <xdr:nvSpPr>
        <xdr:cNvPr id="147" name="5 CuadroTexto" hidden="1"/>
        <xdr:cNvSpPr txBox="1"/>
      </xdr:nvSpPr>
      <xdr:spPr>
        <a:xfrm>
          <a:off x="647700" y="2077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48" name="147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49" name="148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5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5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52" name="151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5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5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55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5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5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5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5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6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6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62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6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6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65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6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6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6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6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7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7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72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7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7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75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7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7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7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7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8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8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82" name="2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8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8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85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8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8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8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8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9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9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92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9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9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95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9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9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9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19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0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01" name="200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02" name="2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03" name="202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04" name="2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05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0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0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0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0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1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1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12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1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1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15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1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1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1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1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2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21" name="220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22" name="221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2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2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25" name="224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2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2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2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2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3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3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32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3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3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35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3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3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3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3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4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4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42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4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4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45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4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4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4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4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5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5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52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5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5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55" name="2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5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5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5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5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6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6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62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6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6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65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6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6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6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6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7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7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72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7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74" name="273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75" name="2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76" name="27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77" name="2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7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7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8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8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82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8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84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85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86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87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88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89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90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91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92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71</xdr:row>
      <xdr:rowOff>0</xdr:rowOff>
    </xdr:from>
    <xdr:ext cx="184731" cy="264560"/>
    <xdr:sp macro="" textlink="">
      <xdr:nvSpPr>
        <xdr:cNvPr id="293" name="5 CuadroTexto" hidden="1"/>
        <xdr:cNvSpPr txBox="1"/>
      </xdr:nvSpPr>
      <xdr:spPr>
        <a:xfrm>
          <a:off x="647700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294" name="293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295" name="294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296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297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298" name="297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299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00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01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02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03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04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05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06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07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08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09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10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11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12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13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14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15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16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17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18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19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20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21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22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23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24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25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26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27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28" name="2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29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30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31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32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33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34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35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36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37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38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39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40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41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42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43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44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45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46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47" name="346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48" name="2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49" name="348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50" name="2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51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52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53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54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55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56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57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58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59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60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61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62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63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64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65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55</xdr:row>
      <xdr:rowOff>0</xdr:rowOff>
    </xdr:from>
    <xdr:ext cx="184731" cy="264560"/>
    <xdr:sp macro="" textlink="">
      <xdr:nvSpPr>
        <xdr:cNvPr id="366" name="5 CuadroTexto" hidden="1"/>
        <xdr:cNvSpPr txBox="1"/>
      </xdr:nvSpPr>
      <xdr:spPr>
        <a:xfrm>
          <a:off x="647700" y="201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view="pageBreakPreview" topLeftCell="A7" zoomScaleNormal="90" zoomScaleSheetLayoutView="100" workbookViewId="0">
      <selection activeCell="A7" sqref="A7"/>
    </sheetView>
  </sheetViews>
  <sheetFormatPr baseColWidth="10" defaultRowHeight="15" x14ac:dyDescent="0.25"/>
  <cols>
    <col min="1" max="1" width="41.5703125" customWidth="1"/>
    <col min="2" max="2" width="18.7109375" customWidth="1"/>
    <col min="3" max="3" width="16.5703125" customWidth="1"/>
    <col min="4" max="4" width="23.42578125" customWidth="1"/>
    <col min="5" max="5" width="19" customWidth="1"/>
    <col min="6" max="6" width="14" customWidth="1"/>
    <col min="7" max="11" width="11.85546875" customWidth="1"/>
    <col min="12" max="12" width="15.7109375" customWidth="1"/>
    <col min="13" max="13" width="5.28515625" customWidth="1"/>
    <col min="14" max="14" width="5.7109375" customWidth="1"/>
    <col min="15" max="18" width="3.28515625" customWidth="1"/>
    <col min="19" max="19" width="1.7109375" customWidth="1"/>
    <col min="257" max="257" width="21.7109375" customWidth="1"/>
    <col min="258" max="258" width="18.7109375" customWidth="1"/>
    <col min="259" max="259" width="16.5703125" customWidth="1"/>
    <col min="260" max="260" width="23.42578125" customWidth="1"/>
    <col min="261" max="261" width="19" customWidth="1"/>
    <col min="262" max="262" width="14" customWidth="1"/>
    <col min="263" max="267" width="11.85546875" customWidth="1"/>
    <col min="268" max="268" width="15.7109375" customWidth="1"/>
    <col min="269" max="269" width="5.28515625" customWidth="1"/>
    <col min="270" max="270" width="5.7109375" customWidth="1"/>
    <col min="271" max="274" width="3.28515625" customWidth="1"/>
    <col min="275" max="275" width="1.7109375" customWidth="1"/>
    <col min="513" max="513" width="21.7109375" customWidth="1"/>
    <col min="514" max="514" width="18.7109375" customWidth="1"/>
    <col min="515" max="515" width="16.5703125" customWidth="1"/>
    <col min="516" max="516" width="23.42578125" customWidth="1"/>
    <col min="517" max="517" width="19" customWidth="1"/>
    <col min="518" max="518" width="14" customWidth="1"/>
    <col min="519" max="523" width="11.85546875" customWidth="1"/>
    <col min="524" max="524" width="15.7109375" customWidth="1"/>
    <col min="525" max="525" width="5.28515625" customWidth="1"/>
    <col min="526" max="526" width="5.7109375" customWidth="1"/>
    <col min="527" max="530" width="3.28515625" customWidth="1"/>
    <col min="531" max="531" width="1.7109375" customWidth="1"/>
    <col min="769" max="769" width="21.7109375" customWidth="1"/>
    <col min="770" max="770" width="18.7109375" customWidth="1"/>
    <col min="771" max="771" width="16.5703125" customWidth="1"/>
    <col min="772" max="772" width="23.42578125" customWidth="1"/>
    <col min="773" max="773" width="19" customWidth="1"/>
    <col min="774" max="774" width="14" customWidth="1"/>
    <col min="775" max="779" width="11.85546875" customWidth="1"/>
    <col min="780" max="780" width="15.7109375" customWidth="1"/>
    <col min="781" max="781" width="5.28515625" customWidth="1"/>
    <col min="782" max="782" width="5.7109375" customWidth="1"/>
    <col min="783" max="786" width="3.28515625" customWidth="1"/>
    <col min="787" max="787" width="1.7109375" customWidth="1"/>
    <col min="1025" max="1025" width="21.7109375" customWidth="1"/>
    <col min="1026" max="1026" width="18.7109375" customWidth="1"/>
    <col min="1027" max="1027" width="16.5703125" customWidth="1"/>
    <col min="1028" max="1028" width="23.42578125" customWidth="1"/>
    <col min="1029" max="1029" width="19" customWidth="1"/>
    <col min="1030" max="1030" width="14" customWidth="1"/>
    <col min="1031" max="1035" width="11.85546875" customWidth="1"/>
    <col min="1036" max="1036" width="15.7109375" customWidth="1"/>
    <col min="1037" max="1037" width="5.28515625" customWidth="1"/>
    <col min="1038" max="1038" width="5.7109375" customWidth="1"/>
    <col min="1039" max="1042" width="3.28515625" customWidth="1"/>
    <col min="1043" max="1043" width="1.7109375" customWidth="1"/>
    <col min="1281" max="1281" width="21.7109375" customWidth="1"/>
    <col min="1282" max="1282" width="18.7109375" customWidth="1"/>
    <col min="1283" max="1283" width="16.5703125" customWidth="1"/>
    <col min="1284" max="1284" width="23.42578125" customWidth="1"/>
    <col min="1285" max="1285" width="19" customWidth="1"/>
    <col min="1286" max="1286" width="14" customWidth="1"/>
    <col min="1287" max="1291" width="11.85546875" customWidth="1"/>
    <col min="1292" max="1292" width="15.7109375" customWidth="1"/>
    <col min="1293" max="1293" width="5.28515625" customWidth="1"/>
    <col min="1294" max="1294" width="5.7109375" customWidth="1"/>
    <col min="1295" max="1298" width="3.28515625" customWidth="1"/>
    <col min="1299" max="1299" width="1.7109375" customWidth="1"/>
    <col min="1537" max="1537" width="21.7109375" customWidth="1"/>
    <col min="1538" max="1538" width="18.7109375" customWidth="1"/>
    <col min="1539" max="1539" width="16.5703125" customWidth="1"/>
    <col min="1540" max="1540" width="23.42578125" customWidth="1"/>
    <col min="1541" max="1541" width="19" customWidth="1"/>
    <col min="1542" max="1542" width="14" customWidth="1"/>
    <col min="1543" max="1547" width="11.85546875" customWidth="1"/>
    <col min="1548" max="1548" width="15.7109375" customWidth="1"/>
    <col min="1549" max="1549" width="5.28515625" customWidth="1"/>
    <col min="1550" max="1550" width="5.7109375" customWidth="1"/>
    <col min="1551" max="1554" width="3.28515625" customWidth="1"/>
    <col min="1555" max="1555" width="1.7109375" customWidth="1"/>
    <col min="1793" max="1793" width="21.7109375" customWidth="1"/>
    <col min="1794" max="1794" width="18.7109375" customWidth="1"/>
    <col min="1795" max="1795" width="16.5703125" customWidth="1"/>
    <col min="1796" max="1796" width="23.42578125" customWidth="1"/>
    <col min="1797" max="1797" width="19" customWidth="1"/>
    <col min="1798" max="1798" width="14" customWidth="1"/>
    <col min="1799" max="1803" width="11.85546875" customWidth="1"/>
    <col min="1804" max="1804" width="15.7109375" customWidth="1"/>
    <col min="1805" max="1805" width="5.28515625" customWidth="1"/>
    <col min="1806" max="1806" width="5.7109375" customWidth="1"/>
    <col min="1807" max="1810" width="3.28515625" customWidth="1"/>
    <col min="1811" max="1811" width="1.7109375" customWidth="1"/>
    <col min="2049" max="2049" width="21.7109375" customWidth="1"/>
    <col min="2050" max="2050" width="18.7109375" customWidth="1"/>
    <col min="2051" max="2051" width="16.5703125" customWidth="1"/>
    <col min="2052" max="2052" width="23.42578125" customWidth="1"/>
    <col min="2053" max="2053" width="19" customWidth="1"/>
    <col min="2054" max="2054" width="14" customWidth="1"/>
    <col min="2055" max="2059" width="11.85546875" customWidth="1"/>
    <col min="2060" max="2060" width="15.7109375" customWidth="1"/>
    <col min="2061" max="2061" width="5.28515625" customWidth="1"/>
    <col min="2062" max="2062" width="5.7109375" customWidth="1"/>
    <col min="2063" max="2066" width="3.28515625" customWidth="1"/>
    <col min="2067" max="2067" width="1.7109375" customWidth="1"/>
    <col min="2305" max="2305" width="21.7109375" customWidth="1"/>
    <col min="2306" max="2306" width="18.7109375" customWidth="1"/>
    <col min="2307" max="2307" width="16.5703125" customWidth="1"/>
    <col min="2308" max="2308" width="23.42578125" customWidth="1"/>
    <col min="2309" max="2309" width="19" customWidth="1"/>
    <col min="2310" max="2310" width="14" customWidth="1"/>
    <col min="2311" max="2315" width="11.85546875" customWidth="1"/>
    <col min="2316" max="2316" width="15.7109375" customWidth="1"/>
    <col min="2317" max="2317" width="5.28515625" customWidth="1"/>
    <col min="2318" max="2318" width="5.7109375" customWidth="1"/>
    <col min="2319" max="2322" width="3.28515625" customWidth="1"/>
    <col min="2323" max="2323" width="1.7109375" customWidth="1"/>
    <col min="2561" max="2561" width="21.7109375" customWidth="1"/>
    <col min="2562" max="2562" width="18.7109375" customWidth="1"/>
    <col min="2563" max="2563" width="16.5703125" customWidth="1"/>
    <col min="2564" max="2564" width="23.42578125" customWidth="1"/>
    <col min="2565" max="2565" width="19" customWidth="1"/>
    <col min="2566" max="2566" width="14" customWidth="1"/>
    <col min="2567" max="2571" width="11.85546875" customWidth="1"/>
    <col min="2572" max="2572" width="15.7109375" customWidth="1"/>
    <col min="2573" max="2573" width="5.28515625" customWidth="1"/>
    <col min="2574" max="2574" width="5.7109375" customWidth="1"/>
    <col min="2575" max="2578" width="3.28515625" customWidth="1"/>
    <col min="2579" max="2579" width="1.7109375" customWidth="1"/>
    <col min="2817" max="2817" width="21.7109375" customWidth="1"/>
    <col min="2818" max="2818" width="18.7109375" customWidth="1"/>
    <col min="2819" max="2819" width="16.5703125" customWidth="1"/>
    <col min="2820" max="2820" width="23.42578125" customWidth="1"/>
    <col min="2821" max="2821" width="19" customWidth="1"/>
    <col min="2822" max="2822" width="14" customWidth="1"/>
    <col min="2823" max="2827" width="11.85546875" customWidth="1"/>
    <col min="2828" max="2828" width="15.7109375" customWidth="1"/>
    <col min="2829" max="2829" width="5.28515625" customWidth="1"/>
    <col min="2830" max="2830" width="5.7109375" customWidth="1"/>
    <col min="2831" max="2834" width="3.28515625" customWidth="1"/>
    <col min="2835" max="2835" width="1.7109375" customWidth="1"/>
    <col min="3073" max="3073" width="21.7109375" customWidth="1"/>
    <col min="3074" max="3074" width="18.7109375" customWidth="1"/>
    <col min="3075" max="3075" width="16.5703125" customWidth="1"/>
    <col min="3076" max="3076" width="23.42578125" customWidth="1"/>
    <col min="3077" max="3077" width="19" customWidth="1"/>
    <col min="3078" max="3078" width="14" customWidth="1"/>
    <col min="3079" max="3083" width="11.85546875" customWidth="1"/>
    <col min="3084" max="3084" width="15.7109375" customWidth="1"/>
    <col min="3085" max="3085" width="5.28515625" customWidth="1"/>
    <col min="3086" max="3086" width="5.7109375" customWidth="1"/>
    <col min="3087" max="3090" width="3.28515625" customWidth="1"/>
    <col min="3091" max="3091" width="1.7109375" customWidth="1"/>
    <col min="3329" max="3329" width="21.7109375" customWidth="1"/>
    <col min="3330" max="3330" width="18.7109375" customWidth="1"/>
    <col min="3331" max="3331" width="16.5703125" customWidth="1"/>
    <col min="3332" max="3332" width="23.42578125" customWidth="1"/>
    <col min="3333" max="3333" width="19" customWidth="1"/>
    <col min="3334" max="3334" width="14" customWidth="1"/>
    <col min="3335" max="3339" width="11.85546875" customWidth="1"/>
    <col min="3340" max="3340" width="15.7109375" customWidth="1"/>
    <col min="3341" max="3341" width="5.28515625" customWidth="1"/>
    <col min="3342" max="3342" width="5.7109375" customWidth="1"/>
    <col min="3343" max="3346" width="3.28515625" customWidth="1"/>
    <col min="3347" max="3347" width="1.7109375" customWidth="1"/>
    <col min="3585" max="3585" width="21.7109375" customWidth="1"/>
    <col min="3586" max="3586" width="18.7109375" customWidth="1"/>
    <col min="3587" max="3587" width="16.5703125" customWidth="1"/>
    <col min="3588" max="3588" width="23.42578125" customWidth="1"/>
    <col min="3589" max="3589" width="19" customWidth="1"/>
    <col min="3590" max="3590" width="14" customWidth="1"/>
    <col min="3591" max="3595" width="11.85546875" customWidth="1"/>
    <col min="3596" max="3596" width="15.7109375" customWidth="1"/>
    <col min="3597" max="3597" width="5.28515625" customWidth="1"/>
    <col min="3598" max="3598" width="5.7109375" customWidth="1"/>
    <col min="3599" max="3602" width="3.28515625" customWidth="1"/>
    <col min="3603" max="3603" width="1.7109375" customWidth="1"/>
    <col min="3841" max="3841" width="21.7109375" customWidth="1"/>
    <col min="3842" max="3842" width="18.7109375" customWidth="1"/>
    <col min="3843" max="3843" width="16.5703125" customWidth="1"/>
    <col min="3844" max="3844" width="23.42578125" customWidth="1"/>
    <col min="3845" max="3845" width="19" customWidth="1"/>
    <col min="3846" max="3846" width="14" customWidth="1"/>
    <col min="3847" max="3851" width="11.85546875" customWidth="1"/>
    <col min="3852" max="3852" width="15.7109375" customWidth="1"/>
    <col min="3853" max="3853" width="5.28515625" customWidth="1"/>
    <col min="3854" max="3854" width="5.7109375" customWidth="1"/>
    <col min="3855" max="3858" width="3.28515625" customWidth="1"/>
    <col min="3859" max="3859" width="1.7109375" customWidth="1"/>
    <col min="4097" max="4097" width="21.7109375" customWidth="1"/>
    <col min="4098" max="4098" width="18.7109375" customWidth="1"/>
    <col min="4099" max="4099" width="16.5703125" customWidth="1"/>
    <col min="4100" max="4100" width="23.42578125" customWidth="1"/>
    <col min="4101" max="4101" width="19" customWidth="1"/>
    <col min="4102" max="4102" width="14" customWidth="1"/>
    <col min="4103" max="4107" width="11.85546875" customWidth="1"/>
    <col min="4108" max="4108" width="15.7109375" customWidth="1"/>
    <col min="4109" max="4109" width="5.28515625" customWidth="1"/>
    <col min="4110" max="4110" width="5.7109375" customWidth="1"/>
    <col min="4111" max="4114" width="3.28515625" customWidth="1"/>
    <col min="4115" max="4115" width="1.7109375" customWidth="1"/>
    <col min="4353" max="4353" width="21.7109375" customWidth="1"/>
    <col min="4354" max="4354" width="18.7109375" customWidth="1"/>
    <col min="4355" max="4355" width="16.5703125" customWidth="1"/>
    <col min="4356" max="4356" width="23.42578125" customWidth="1"/>
    <col min="4357" max="4357" width="19" customWidth="1"/>
    <col min="4358" max="4358" width="14" customWidth="1"/>
    <col min="4359" max="4363" width="11.85546875" customWidth="1"/>
    <col min="4364" max="4364" width="15.7109375" customWidth="1"/>
    <col min="4365" max="4365" width="5.28515625" customWidth="1"/>
    <col min="4366" max="4366" width="5.7109375" customWidth="1"/>
    <col min="4367" max="4370" width="3.28515625" customWidth="1"/>
    <col min="4371" max="4371" width="1.7109375" customWidth="1"/>
    <col min="4609" max="4609" width="21.7109375" customWidth="1"/>
    <col min="4610" max="4610" width="18.7109375" customWidth="1"/>
    <col min="4611" max="4611" width="16.5703125" customWidth="1"/>
    <col min="4612" max="4612" width="23.42578125" customWidth="1"/>
    <col min="4613" max="4613" width="19" customWidth="1"/>
    <col min="4614" max="4614" width="14" customWidth="1"/>
    <col min="4615" max="4619" width="11.85546875" customWidth="1"/>
    <col min="4620" max="4620" width="15.7109375" customWidth="1"/>
    <col min="4621" max="4621" width="5.28515625" customWidth="1"/>
    <col min="4622" max="4622" width="5.7109375" customWidth="1"/>
    <col min="4623" max="4626" width="3.28515625" customWidth="1"/>
    <col min="4627" max="4627" width="1.7109375" customWidth="1"/>
    <col min="4865" max="4865" width="21.7109375" customWidth="1"/>
    <col min="4866" max="4866" width="18.7109375" customWidth="1"/>
    <col min="4867" max="4867" width="16.5703125" customWidth="1"/>
    <col min="4868" max="4868" width="23.42578125" customWidth="1"/>
    <col min="4869" max="4869" width="19" customWidth="1"/>
    <col min="4870" max="4870" width="14" customWidth="1"/>
    <col min="4871" max="4875" width="11.85546875" customWidth="1"/>
    <col min="4876" max="4876" width="15.7109375" customWidth="1"/>
    <col min="4877" max="4877" width="5.28515625" customWidth="1"/>
    <col min="4878" max="4878" width="5.7109375" customWidth="1"/>
    <col min="4879" max="4882" width="3.28515625" customWidth="1"/>
    <col min="4883" max="4883" width="1.7109375" customWidth="1"/>
    <col min="5121" max="5121" width="21.7109375" customWidth="1"/>
    <col min="5122" max="5122" width="18.7109375" customWidth="1"/>
    <col min="5123" max="5123" width="16.5703125" customWidth="1"/>
    <col min="5124" max="5124" width="23.42578125" customWidth="1"/>
    <col min="5125" max="5125" width="19" customWidth="1"/>
    <col min="5126" max="5126" width="14" customWidth="1"/>
    <col min="5127" max="5131" width="11.85546875" customWidth="1"/>
    <col min="5132" max="5132" width="15.7109375" customWidth="1"/>
    <col min="5133" max="5133" width="5.28515625" customWidth="1"/>
    <col min="5134" max="5134" width="5.7109375" customWidth="1"/>
    <col min="5135" max="5138" width="3.28515625" customWidth="1"/>
    <col min="5139" max="5139" width="1.7109375" customWidth="1"/>
    <col min="5377" max="5377" width="21.7109375" customWidth="1"/>
    <col min="5378" max="5378" width="18.7109375" customWidth="1"/>
    <col min="5379" max="5379" width="16.5703125" customWidth="1"/>
    <col min="5380" max="5380" width="23.42578125" customWidth="1"/>
    <col min="5381" max="5381" width="19" customWidth="1"/>
    <col min="5382" max="5382" width="14" customWidth="1"/>
    <col min="5383" max="5387" width="11.85546875" customWidth="1"/>
    <col min="5388" max="5388" width="15.7109375" customWidth="1"/>
    <col min="5389" max="5389" width="5.28515625" customWidth="1"/>
    <col min="5390" max="5390" width="5.7109375" customWidth="1"/>
    <col min="5391" max="5394" width="3.28515625" customWidth="1"/>
    <col min="5395" max="5395" width="1.7109375" customWidth="1"/>
    <col min="5633" max="5633" width="21.7109375" customWidth="1"/>
    <col min="5634" max="5634" width="18.7109375" customWidth="1"/>
    <col min="5635" max="5635" width="16.5703125" customWidth="1"/>
    <col min="5636" max="5636" width="23.42578125" customWidth="1"/>
    <col min="5637" max="5637" width="19" customWidth="1"/>
    <col min="5638" max="5638" width="14" customWidth="1"/>
    <col min="5639" max="5643" width="11.85546875" customWidth="1"/>
    <col min="5644" max="5644" width="15.7109375" customWidth="1"/>
    <col min="5645" max="5645" width="5.28515625" customWidth="1"/>
    <col min="5646" max="5646" width="5.7109375" customWidth="1"/>
    <col min="5647" max="5650" width="3.28515625" customWidth="1"/>
    <col min="5651" max="5651" width="1.7109375" customWidth="1"/>
    <col min="5889" max="5889" width="21.7109375" customWidth="1"/>
    <col min="5890" max="5890" width="18.7109375" customWidth="1"/>
    <col min="5891" max="5891" width="16.5703125" customWidth="1"/>
    <col min="5892" max="5892" width="23.42578125" customWidth="1"/>
    <col min="5893" max="5893" width="19" customWidth="1"/>
    <col min="5894" max="5894" width="14" customWidth="1"/>
    <col min="5895" max="5899" width="11.85546875" customWidth="1"/>
    <col min="5900" max="5900" width="15.7109375" customWidth="1"/>
    <col min="5901" max="5901" width="5.28515625" customWidth="1"/>
    <col min="5902" max="5902" width="5.7109375" customWidth="1"/>
    <col min="5903" max="5906" width="3.28515625" customWidth="1"/>
    <col min="5907" max="5907" width="1.7109375" customWidth="1"/>
    <col min="6145" max="6145" width="21.7109375" customWidth="1"/>
    <col min="6146" max="6146" width="18.7109375" customWidth="1"/>
    <col min="6147" max="6147" width="16.5703125" customWidth="1"/>
    <col min="6148" max="6148" width="23.42578125" customWidth="1"/>
    <col min="6149" max="6149" width="19" customWidth="1"/>
    <col min="6150" max="6150" width="14" customWidth="1"/>
    <col min="6151" max="6155" width="11.85546875" customWidth="1"/>
    <col min="6156" max="6156" width="15.7109375" customWidth="1"/>
    <col min="6157" max="6157" width="5.28515625" customWidth="1"/>
    <col min="6158" max="6158" width="5.7109375" customWidth="1"/>
    <col min="6159" max="6162" width="3.28515625" customWidth="1"/>
    <col min="6163" max="6163" width="1.7109375" customWidth="1"/>
    <col min="6401" max="6401" width="21.7109375" customWidth="1"/>
    <col min="6402" max="6402" width="18.7109375" customWidth="1"/>
    <col min="6403" max="6403" width="16.5703125" customWidth="1"/>
    <col min="6404" max="6404" width="23.42578125" customWidth="1"/>
    <col min="6405" max="6405" width="19" customWidth="1"/>
    <col min="6406" max="6406" width="14" customWidth="1"/>
    <col min="6407" max="6411" width="11.85546875" customWidth="1"/>
    <col min="6412" max="6412" width="15.7109375" customWidth="1"/>
    <col min="6413" max="6413" width="5.28515625" customWidth="1"/>
    <col min="6414" max="6414" width="5.7109375" customWidth="1"/>
    <col min="6415" max="6418" width="3.28515625" customWidth="1"/>
    <col min="6419" max="6419" width="1.7109375" customWidth="1"/>
    <col min="6657" max="6657" width="21.7109375" customWidth="1"/>
    <col min="6658" max="6658" width="18.7109375" customWidth="1"/>
    <col min="6659" max="6659" width="16.5703125" customWidth="1"/>
    <col min="6660" max="6660" width="23.42578125" customWidth="1"/>
    <col min="6661" max="6661" width="19" customWidth="1"/>
    <col min="6662" max="6662" width="14" customWidth="1"/>
    <col min="6663" max="6667" width="11.85546875" customWidth="1"/>
    <col min="6668" max="6668" width="15.7109375" customWidth="1"/>
    <col min="6669" max="6669" width="5.28515625" customWidth="1"/>
    <col min="6670" max="6670" width="5.7109375" customWidth="1"/>
    <col min="6671" max="6674" width="3.28515625" customWidth="1"/>
    <col min="6675" max="6675" width="1.7109375" customWidth="1"/>
    <col min="6913" max="6913" width="21.7109375" customWidth="1"/>
    <col min="6914" max="6914" width="18.7109375" customWidth="1"/>
    <col min="6915" max="6915" width="16.5703125" customWidth="1"/>
    <col min="6916" max="6916" width="23.42578125" customWidth="1"/>
    <col min="6917" max="6917" width="19" customWidth="1"/>
    <col min="6918" max="6918" width="14" customWidth="1"/>
    <col min="6919" max="6923" width="11.85546875" customWidth="1"/>
    <col min="6924" max="6924" width="15.7109375" customWidth="1"/>
    <col min="6925" max="6925" width="5.28515625" customWidth="1"/>
    <col min="6926" max="6926" width="5.7109375" customWidth="1"/>
    <col min="6927" max="6930" width="3.28515625" customWidth="1"/>
    <col min="6931" max="6931" width="1.7109375" customWidth="1"/>
    <col min="7169" max="7169" width="21.7109375" customWidth="1"/>
    <col min="7170" max="7170" width="18.7109375" customWidth="1"/>
    <col min="7171" max="7171" width="16.5703125" customWidth="1"/>
    <col min="7172" max="7172" width="23.42578125" customWidth="1"/>
    <col min="7173" max="7173" width="19" customWidth="1"/>
    <col min="7174" max="7174" width="14" customWidth="1"/>
    <col min="7175" max="7179" width="11.85546875" customWidth="1"/>
    <col min="7180" max="7180" width="15.7109375" customWidth="1"/>
    <col min="7181" max="7181" width="5.28515625" customWidth="1"/>
    <col min="7182" max="7182" width="5.7109375" customWidth="1"/>
    <col min="7183" max="7186" width="3.28515625" customWidth="1"/>
    <col min="7187" max="7187" width="1.7109375" customWidth="1"/>
    <col min="7425" max="7425" width="21.7109375" customWidth="1"/>
    <col min="7426" max="7426" width="18.7109375" customWidth="1"/>
    <col min="7427" max="7427" width="16.5703125" customWidth="1"/>
    <col min="7428" max="7428" width="23.42578125" customWidth="1"/>
    <col min="7429" max="7429" width="19" customWidth="1"/>
    <col min="7430" max="7430" width="14" customWidth="1"/>
    <col min="7431" max="7435" width="11.85546875" customWidth="1"/>
    <col min="7436" max="7436" width="15.7109375" customWidth="1"/>
    <col min="7437" max="7437" width="5.28515625" customWidth="1"/>
    <col min="7438" max="7438" width="5.7109375" customWidth="1"/>
    <col min="7439" max="7442" width="3.28515625" customWidth="1"/>
    <col min="7443" max="7443" width="1.7109375" customWidth="1"/>
    <col min="7681" max="7681" width="21.7109375" customWidth="1"/>
    <col min="7682" max="7682" width="18.7109375" customWidth="1"/>
    <col min="7683" max="7683" width="16.5703125" customWidth="1"/>
    <col min="7684" max="7684" width="23.42578125" customWidth="1"/>
    <col min="7685" max="7685" width="19" customWidth="1"/>
    <col min="7686" max="7686" width="14" customWidth="1"/>
    <col min="7687" max="7691" width="11.85546875" customWidth="1"/>
    <col min="7692" max="7692" width="15.7109375" customWidth="1"/>
    <col min="7693" max="7693" width="5.28515625" customWidth="1"/>
    <col min="7694" max="7694" width="5.7109375" customWidth="1"/>
    <col min="7695" max="7698" width="3.28515625" customWidth="1"/>
    <col min="7699" max="7699" width="1.7109375" customWidth="1"/>
    <col min="7937" max="7937" width="21.7109375" customWidth="1"/>
    <col min="7938" max="7938" width="18.7109375" customWidth="1"/>
    <col min="7939" max="7939" width="16.5703125" customWidth="1"/>
    <col min="7940" max="7940" width="23.42578125" customWidth="1"/>
    <col min="7941" max="7941" width="19" customWidth="1"/>
    <col min="7942" max="7942" width="14" customWidth="1"/>
    <col min="7943" max="7947" width="11.85546875" customWidth="1"/>
    <col min="7948" max="7948" width="15.7109375" customWidth="1"/>
    <col min="7949" max="7949" width="5.28515625" customWidth="1"/>
    <col min="7950" max="7950" width="5.7109375" customWidth="1"/>
    <col min="7951" max="7954" width="3.28515625" customWidth="1"/>
    <col min="7955" max="7955" width="1.7109375" customWidth="1"/>
    <col min="8193" max="8193" width="21.7109375" customWidth="1"/>
    <col min="8194" max="8194" width="18.7109375" customWidth="1"/>
    <col min="8195" max="8195" width="16.5703125" customWidth="1"/>
    <col min="8196" max="8196" width="23.42578125" customWidth="1"/>
    <col min="8197" max="8197" width="19" customWidth="1"/>
    <col min="8198" max="8198" width="14" customWidth="1"/>
    <col min="8199" max="8203" width="11.85546875" customWidth="1"/>
    <col min="8204" max="8204" width="15.7109375" customWidth="1"/>
    <col min="8205" max="8205" width="5.28515625" customWidth="1"/>
    <col min="8206" max="8206" width="5.7109375" customWidth="1"/>
    <col min="8207" max="8210" width="3.28515625" customWidth="1"/>
    <col min="8211" max="8211" width="1.7109375" customWidth="1"/>
    <col min="8449" max="8449" width="21.7109375" customWidth="1"/>
    <col min="8450" max="8450" width="18.7109375" customWidth="1"/>
    <col min="8451" max="8451" width="16.5703125" customWidth="1"/>
    <col min="8452" max="8452" width="23.42578125" customWidth="1"/>
    <col min="8453" max="8453" width="19" customWidth="1"/>
    <col min="8454" max="8454" width="14" customWidth="1"/>
    <col min="8455" max="8459" width="11.85546875" customWidth="1"/>
    <col min="8460" max="8460" width="15.7109375" customWidth="1"/>
    <col min="8461" max="8461" width="5.28515625" customWidth="1"/>
    <col min="8462" max="8462" width="5.7109375" customWidth="1"/>
    <col min="8463" max="8466" width="3.28515625" customWidth="1"/>
    <col min="8467" max="8467" width="1.7109375" customWidth="1"/>
    <col min="8705" max="8705" width="21.7109375" customWidth="1"/>
    <col min="8706" max="8706" width="18.7109375" customWidth="1"/>
    <col min="8707" max="8707" width="16.5703125" customWidth="1"/>
    <col min="8708" max="8708" width="23.42578125" customWidth="1"/>
    <col min="8709" max="8709" width="19" customWidth="1"/>
    <col min="8710" max="8710" width="14" customWidth="1"/>
    <col min="8711" max="8715" width="11.85546875" customWidth="1"/>
    <col min="8716" max="8716" width="15.7109375" customWidth="1"/>
    <col min="8717" max="8717" width="5.28515625" customWidth="1"/>
    <col min="8718" max="8718" width="5.7109375" customWidth="1"/>
    <col min="8719" max="8722" width="3.28515625" customWidth="1"/>
    <col min="8723" max="8723" width="1.7109375" customWidth="1"/>
    <col min="8961" max="8961" width="21.7109375" customWidth="1"/>
    <col min="8962" max="8962" width="18.7109375" customWidth="1"/>
    <col min="8963" max="8963" width="16.5703125" customWidth="1"/>
    <col min="8964" max="8964" width="23.42578125" customWidth="1"/>
    <col min="8965" max="8965" width="19" customWidth="1"/>
    <col min="8966" max="8966" width="14" customWidth="1"/>
    <col min="8967" max="8971" width="11.85546875" customWidth="1"/>
    <col min="8972" max="8972" width="15.7109375" customWidth="1"/>
    <col min="8973" max="8973" width="5.28515625" customWidth="1"/>
    <col min="8974" max="8974" width="5.7109375" customWidth="1"/>
    <col min="8975" max="8978" width="3.28515625" customWidth="1"/>
    <col min="8979" max="8979" width="1.7109375" customWidth="1"/>
    <col min="9217" max="9217" width="21.7109375" customWidth="1"/>
    <col min="9218" max="9218" width="18.7109375" customWidth="1"/>
    <col min="9219" max="9219" width="16.5703125" customWidth="1"/>
    <col min="9220" max="9220" width="23.42578125" customWidth="1"/>
    <col min="9221" max="9221" width="19" customWidth="1"/>
    <col min="9222" max="9222" width="14" customWidth="1"/>
    <col min="9223" max="9227" width="11.85546875" customWidth="1"/>
    <col min="9228" max="9228" width="15.7109375" customWidth="1"/>
    <col min="9229" max="9229" width="5.28515625" customWidth="1"/>
    <col min="9230" max="9230" width="5.7109375" customWidth="1"/>
    <col min="9231" max="9234" width="3.28515625" customWidth="1"/>
    <col min="9235" max="9235" width="1.7109375" customWidth="1"/>
    <col min="9473" max="9473" width="21.7109375" customWidth="1"/>
    <col min="9474" max="9474" width="18.7109375" customWidth="1"/>
    <col min="9475" max="9475" width="16.5703125" customWidth="1"/>
    <col min="9476" max="9476" width="23.42578125" customWidth="1"/>
    <col min="9477" max="9477" width="19" customWidth="1"/>
    <col min="9478" max="9478" width="14" customWidth="1"/>
    <col min="9479" max="9483" width="11.85546875" customWidth="1"/>
    <col min="9484" max="9484" width="15.7109375" customWidth="1"/>
    <col min="9485" max="9485" width="5.28515625" customWidth="1"/>
    <col min="9486" max="9486" width="5.7109375" customWidth="1"/>
    <col min="9487" max="9490" width="3.28515625" customWidth="1"/>
    <col min="9491" max="9491" width="1.7109375" customWidth="1"/>
    <col min="9729" max="9729" width="21.7109375" customWidth="1"/>
    <col min="9730" max="9730" width="18.7109375" customWidth="1"/>
    <col min="9731" max="9731" width="16.5703125" customWidth="1"/>
    <col min="9732" max="9732" width="23.42578125" customWidth="1"/>
    <col min="9733" max="9733" width="19" customWidth="1"/>
    <col min="9734" max="9734" width="14" customWidth="1"/>
    <col min="9735" max="9739" width="11.85546875" customWidth="1"/>
    <col min="9740" max="9740" width="15.7109375" customWidth="1"/>
    <col min="9741" max="9741" width="5.28515625" customWidth="1"/>
    <col min="9742" max="9742" width="5.7109375" customWidth="1"/>
    <col min="9743" max="9746" width="3.28515625" customWidth="1"/>
    <col min="9747" max="9747" width="1.7109375" customWidth="1"/>
    <col min="9985" max="9985" width="21.7109375" customWidth="1"/>
    <col min="9986" max="9986" width="18.7109375" customWidth="1"/>
    <col min="9987" max="9987" width="16.5703125" customWidth="1"/>
    <col min="9988" max="9988" width="23.42578125" customWidth="1"/>
    <col min="9989" max="9989" width="19" customWidth="1"/>
    <col min="9990" max="9990" width="14" customWidth="1"/>
    <col min="9991" max="9995" width="11.85546875" customWidth="1"/>
    <col min="9996" max="9996" width="15.7109375" customWidth="1"/>
    <col min="9997" max="9997" width="5.28515625" customWidth="1"/>
    <col min="9998" max="9998" width="5.7109375" customWidth="1"/>
    <col min="9999" max="10002" width="3.28515625" customWidth="1"/>
    <col min="10003" max="10003" width="1.7109375" customWidth="1"/>
    <col min="10241" max="10241" width="21.7109375" customWidth="1"/>
    <col min="10242" max="10242" width="18.7109375" customWidth="1"/>
    <col min="10243" max="10243" width="16.5703125" customWidth="1"/>
    <col min="10244" max="10244" width="23.42578125" customWidth="1"/>
    <col min="10245" max="10245" width="19" customWidth="1"/>
    <col min="10246" max="10246" width="14" customWidth="1"/>
    <col min="10247" max="10251" width="11.85546875" customWidth="1"/>
    <col min="10252" max="10252" width="15.7109375" customWidth="1"/>
    <col min="10253" max="10253" width="5.28515625" customWidth="1"/>
    <col min="10254" max="10254" width="5.7109375" customWidth="1"/>
    <col min="10255" max="10258" width="3.28515625" customWidth="1"/>
    <col min="10259" max="10259" width="1.7109375" customWidth="1"/>
    <col min="10497" max="10497" width="21.7109375" customWidth="1"/>
    <col min="10498" max="10498" width="18.7109375" customWidth="1"/>
    <col min="10499" max="10499" width="16.5703125" customWidth="1"/>
    <col min="10500" max="10500" width="23.42578125" customWidth="1"/>
    <col min="10501" max="10501" width="19" customWidth="1"/>
    <col min="10502" max="10502" width="14" customWidth="1"/>
    <col min="10503" max="10507" width="11.85546875" customWidth="1"/>
    <col min="10508" max="10508" width="15.7109375" customWidth="1"/>
    <col min="10509" max="10509" width="5.28515625" customWidth="1"/>
    <col min="10510" max="10510" width="5.7109375" customWidth="1"/>
    <col min="10511" max="10514" width="3.28515625" customWidth="1"/>
    <col min="10515" max="10515" width="1.7109375" customWidth="1"/>
    <col min="10753" max="10753" width="21.7109375" customWidth="1"/>
    <col min="10754" max="10754" width="18.7109375" customWidth="1"/>
    <col min="10755" max="10755" width="16.5703125" customWidth="1"/>
    <col min="10756" max="10756" width="23.42578125" customWidth="1"/>
    <col min="10757" max="10757" width="19" customWidth="1"/>
    <col min="10758" max="10758" width="14" customWidth="1"/>
    <col min="10759" max="10763" width="11.85546875" customWidth="1"/>
    <col min="10764" max="10764" width="15.7109375" customWidth="1"/>
    <col min="10765" max="10765" width="5.28515625" customWidth="1"/>
    <col min="10766" max="10766" width="5.7109375" customWidth="1"/>
    <col min="10767" max="10770" width="3.28515625" customWidth="1"/>
    <col min="10771" max="10771" width="1.7109375" customWidth="1"/>
    <col min="11009" max="11009" width="21.7109375" customWidth="1"/>
    <col min="11010" max="11010" width="18.7109375" customWidth="1"/>
    <col min="11011" max="11011" width="16.5703125" customWidth="1"/>
    <col min="11012" max="11012" width="23.42578125" customWidth="1"/>
    <col min="11013" max="11013" width="19" customWidth="1"/>
    <col min="11014" max="11014" width="14" customWidth="1"/>
    <col min="11015" max="11019" width="11.85546875" customWidth="1"/>
    <col min="11020" max="11020" width="15.7109375" customWidth="1"/>
    <col min="11021" max="11021" width="5.28515625" customWidth="1"/>
    <col min="11022" max="11022" width="5.7109375" customWidth="1"/>
    <col min="11023" max="11026" width="3.28515625" customWidth="1"/>
    <col min="11027" max="11027" width="1.7109375" customWidth="1"/>
    <col min="11265" max="11265" width="21.7109375" customWidth="1"/>
    <col min="11266" max="11266" width="18.7109375" customWidth="1"/>
    <col min="11267" max="11267" width="16.5703125" customWidth="1"/>
    <col min="11268" max="11268" width="23.42578125" customWidth="1"/>
    <col min="11269" max="11269" width="19" customWidth="1"/>
    <col min="11270" max="11270" width="14" customWidth="1"/>
    <col min="11271" max="11275" width="11.85546875" customWidth="1"/>
    <col min="11276" max="11276" width="15.7109375" customWidth="1"/>
    <col min="11277" max="11277" width="5.28515625" customWidth="1"/>
    <col min="11278" max="11278" width="5.7109375" customWidth="1"/>
    <col min="11279" max="11282" width="3.28515625" customWidth="1"/>
    <col min="11283" max="11283" width="1.7109375" customWidth="1"/>
    <col min="11521" max="11521" width="21.7109375" customWidth="1"/>
    <col min="11522" max="11522" width="18.7109375" customWidth="1"/>
    <col min="11523" max="11523" width="16.5703125" customWidth="1"/>
    <col min="11524" max="11524" width="23.42578125" customWidth="1"/>
    <col min="11525" max="11525" width="19" customWidth="1"/>
    <col min="11526" max="11526" width="14" customWidth="1"/>
    <col min="11527" max="11531" width="11.85546875" customWidth="1"/>
    <col min="11532" max="11532" width="15.7109375" customWidth="1"/>
    <col min="11533" max="11533" width="5.28515625" customWidth="1"/>
    <col min="11534" max="11534" width="5.7109375" customWidth="1"/>
    <col min="11535" max="11538" width="3.28515625" customWidth="1"/>
    <col min="11539" max="11539" width="1.7109375" customWidth="1"/>
    <col min="11777" max="11777" width="21.7109375" customWidth="1"/>
    <col min="11778" max="11778" width="18.7109375" customWidth="1"/>
    <col min="11779" max="11779" width="16.5703125" customWidth="1"/>
    <col min="11780" max="11780" width="23.42578125" customWidth="1"/>
    <col min="11781" max="11781" width="19" customWidth="1"/>
    <col min="11782" max="11782" width="14" customWidth="1"/>
    <col min="11783" max="11787" width="11.85546875" customWidth="1"/>
    <col min="11788" max="11788" width="15.7109375" customWidth="1"/>
    <col min="11789" max="11789" width="5.28515625" customWidth="1"/>
    <col min="11790" max="11790" width="5.7109375" customWidth="1"/>
    <col min="11791" max="11794" width="3.28515625" customWidth="1"/>
    <col min="11795" max="11795" width="1.7109375" customWidth="1"/>
    <col min="12033" max="12033" width="21.7109375" customWidth="1"/>
    <col min="12034" max="12034" width="18.7109375" customWidth="1"/>
    <col min="12035" max="12035" width="16.5703125" customWidth="1"/>
    <col min="12036" max="12036" width="23.42578125" customWidth="1"/>
    <col min="12037" max="12037" width="19" customWidth="1"/>
    <col min="12038" max="12038" width="14" customWidth="1"/>
    <col min="12039" max="12043" width="11.85546875" customWidth="1"/>
    <col min="12044" max="12044" width="15.7109375" customWidth="1"/>
    <col min="12045" max="12045" width="5.28515625" customWidth="1"/>
    <col min="12046" max="12046" width="5.7109375" customWidth="1"/>
    <col min="12047" max="12050" width="3.28515625" customWidth="1"/>
    <col min="12051" max="12051" width="1.7109375" customWidth="1"/>
    <col min="12289" max="12289" width="21.7109375" customWidth="1"/>
    <col min="12290" max="12290" width="18.7109375" customWidth="1"/>
    <col min="12291" max="12291" width="16.5703125" customWidth="1"/>
    <col min="12292" max="12292" width="23.42578125" customWidth="1"/>
    <col min="12293" max="12293" width="19" customWidth="1"/>
    <col min="12294" max="12294" width="14" customWidth="1"/>
    <col min="12295" max="12299" width="11.85546875" customWidth="1"/>
    <col min="12300" max="12300" width="15.7109375" customWidth="1"/>
    <col min="12301" max="12301" width="5.28515625" customWidth="1"/>
    <col min="12302" max="12302" width="5.7109375" customWidth="1"/>
    <col min="12303" max="12306" width="3.28515625" customWidth="1"/>
    <col min="12307" max="12307" width="1.7109375" customWidth="1"/>
    <col min="12545" max="12545" width="21.7109375" customWidth="1"/>
    <col min="12546" max="12546" width="18.7109375" customWidth="1"/>
    <col min="12547" max="12547" width="16.5703125" customWidth="1"/>
    <col min="12548" max="12548" width="23.42578125" customWidth="1"/>
    <col min="12549" max="12549" width="19" customWidth="1"/>
    <col min="12550" max="12550" width="14" customWidth="1"/>
    <col min="12551" max="12555" width="11.85546875" customWidth="1"/>
    <col min="12556" max="12556" width="15.7109375" customWidth="1"/>
    <col min="12557" max="12557" width="5.28515625" customWidth="1"/>
    <col min="12558" max="12558" width="5.7109375" customWidth="1"/>
    <col min="12559" max="12562" width="3.28515625" customWidth="1"/>
    <col min="12563" max="12563" width="1.7109375" customWidth="1"/>
    <col min="12801" max="12801" width="21.7109375" customWidth="1"/>
    <col min="12802" max="12802" width="18.7109375" customWidth="1"/>
    <col min="12803" max="12803" width="16.5703125" customWidth="1"/>
    <col min="12804" max="12804" width="23.42578125" customWidth="1"/>
    <col min="12805" max="12805" width="19" customWidth="1"/>
    <col min="12806" max="12806" width="14" customWidth="1"/>
    <col min="12807" max="12811" width="11.85546875" customWidth="1"/>
    <col min="12812" max="12812" width="15.7109375" customWidth="1"/>
    <col min="12813" max="12813" width="5.28515625" customWidth="1"/>
    <col min="12814" max="12814" width="5.7109375" customWidth="1"/>
    <col min="12815" max="12818" width="3.28515625" customWidth="1"/>
    <col min="12819" max="12819" width="1.7109375" customWidth="1"/>
    <col min="13057" max="13057" width="21.7109375" customWidth="1"/>
    <col min="13058" max="13058" width="18.7109375" customWidth="1"/>
    <col min="13059" max="13059" width="16.5703125" customWidth="1"/>
    <col min="13060" max="13060" width="23.42578125" customWidth="1"/>
    <col min="13061" max="13061" width="19" customWidth="1"/>
    <col min="13062" max="13062" width="14" customWidth="1"/>
    <col min="13063" max="13067" width="11.85546875" customWidth="1"/>
    <col min="13068" max="13068" width="15.7109375" customWidth="1"/>
    <col min="13069" max="13069" width="5.28515625" customWidth="1"/>
    <col min="13070" max="13070" width="5.7109375" customWidth="1"/>
    <col min="13071" max="13074" width="3.28515625" customWidth="1"/>
    <col min="13075" max="13075" width="1.7109375" customWidth="1"/>
    <col min="13313" max="13313" width="21.7109375" customWidth="1"/>
    <col min="13314" max="13314" width="18.7109375" customWidth="1"/>
    <col min="13315" max="13315" width="16.5703125" customWidth="1"/>
    <col min="13316" max="13316" width="23.42578125" customWidth="1"/>
    <col min="13317" max="13317" width="19" customWidth="1"/>
    <col min="13318" max="13318" width="14" customWidth="1"/>
    <col min="13319" max="13323" width="11.85546875" customWidth="1"/>
    <col min="13324" max="13324" width="15.7109375" customWidth="1"/>
    <col min="13325" max="13325" width="5.28515625" customWidth="1"/>
    <col min="13326" max="13326" width="5.7109375" customWidth="1"/>
    <col min="13327" max="13330" width="3.28515625" customWidth="1"/>
    <col min="13331" max="13331" width="1.7109375" customWidth="1"/>
    <col min="13569" max="13569" width="21.7109375" customWidth="1"/>
    <col min="13570" max="13570" width="18.7109375" customWidth="1"/>
    <col min="13571" max="13571" width="16.5703125" customWidth="1"/>
    <col min="13572" max="13572" width="23.42578125" customWidth="1"/>
    <col min="13573" max="13573" width="19" customWidth="1"/>
    <col min="13574" max="13574" width="14" customWidth="1"/>
    <col min="13575" max="13579" width="11.85546875" customWidth="1"/>
    <col min="13580" max="13580" width="15.7109375" customWidth="1"/>
    <col min="13581" max="13581" width="5.28515625" customWidth="1"/>
    <col min="13582" max="13582" width="5.7109375" customWidth="1"/>
    <col min="13583" max="13586" width="3.28515625" customWidth="1"/>
    <col min="13587" max="13587" width="1.7109375" customWidth="1"/>
    <col min="13825" max="13825" width="21.7109375" customWidth="1"/>
    <col min="13826" max="13826" width="18.7109375" customWidth="1"/>
    <col min="13827" max="13827" width="16.5703125" customWidth="1"/>
    <col min="13828" max="13828" width="23.42578125" customWidth="1"/>
    <col min="13829" max="13829" width="19" customWidth="1"/>
    <col min="13830" max="13830" width="14" customWidth="1"/>
    <col min="13831" max="13835" width="11.85546875" customWidth="1"/>
    <col min="13836" max="13836" width="15.7109375" customWidth="1"/>
    <col min="13837" max="13837" width="5.28515625" customWidth="1"/>
    <col min="13838" max="13838" width="5.7109375" customWidth="1"/>
    <col min="13839" max="13842" width="3.28515625" customWidth="1"/>
    <col min="13843" max="13843" width="1.7109375" customWidth="1"/>
    <col min="14081" max="14081" width="21.7109375" customWidth="1"/>
    <col min="14082" max="14082" width="18.7109375" customWidth="1"/>
    <col min="14083" max="14083" width="16.5703125" customWidth="1"/>
    <col min="14084" max="14084" width="23.42578125" customWidth="1"/>
    <col min="14085" max="14085" width="19" customWidth="1"/>
    <col min="14086" max="14086" width="14" customWidth="1"/>
    <col min="14087" max="14091" width="11.85546875" customWidth="1"/>
    <col min="14092" max="14092" width="15.7109375" customWidth="1"/>
    <col min="14093" max="14093" width="5.28515625" customWidth="1"/>
    <col min="14094" max="14094" width="5.7109375" customWidth="1"/>
    <col min="14095" max="14098" width="3.28515625" customWidth="1"/>
    <col min="14099" max="14099" width="1.7109375" customWidth="1"/>
    <col min="14337" max="14337" width="21.7109375" customWidth="1"/>
    <col min="14338" max="14338" width="18.7109375" customWidth="1"/>
    <col min="14339" max="14339" width="16.5703125" customWidth="1"/>
    <col min="14340" max="14340" width="23.42578125" customWidth="1"/>
    <col min="14341" max="14341" width="19" customWidth="1"/>
    <col min="14342" max="14342" width="14" customWidth="1"/>
    <col min="14343" max="14347" width="11.85546875" customWidth="1"/>
    <col min="14348" max="14348" width="15.7109375" customWidth="1"/>
    <col min="14349" max="14349" width="5.28515625" customWidth="1"/>
    <col min="14350" max="14350" width="5.7109375" customWidth="1"/>
    <col min="14351" max="14354" width="3.28515625" customWidth="1"/>
    <col min="14355" max="14355" width="1.7109375" customWidth="1"/>
    <col min="14593" max="14593" width="21.7109375" customWidth="1"/>
    <col min="14594" max="14594" width="18.7109375" customWidth="1"/>
    <col min="14595" max="14595" width="16.5703125" customWidth="1"/>
    <col min="14596" max="14596" width="23.42578125" customWidth="1"/>
    <col min="14597" max="14597" width="19" customWidth="1"/>
    <col min="14598" max="14598" width="14" customWidth="1"/>
    <col min="14599" max="14603" width="11.85546875" customWidth="1"/>
    <col min="14604" max="14604" width="15.7109375" customWidth="1"/>
    <col min="14605" max="14605" width="5.28515625" customWidth="1"/>
    <col min="14606" max="14606" width="5.7109375" customWidth="1"/>
    <col min="14607" max="14610" width="3.28515625" customWidth="1"/>
    <col min="14611" max="14611" width="1.7109375" customWidth="1"/>
    <col min="14849" max="14849" width="21.7109375" customWidth="1"/>
    <col min="14850" max="14850" width="18.7109375" customWidth="1"/>
    <col min="14851" max="14851" width="16.5703125" customWidth="1"/>
    <col min="14852" max="14852" width="23.42578125" customWidth="1"/>
    <col min="14853" max="14853" width="19" customWidth="1"/>
    <col min="14854" max="14854" width="14" customWidth="1"/>
    <col min="14855" max="14859" width="11.85546875" customWidth="1"/>
    <col min="14860" max="14860" width="15.7109375" customWidth="1"/>
    <col min="14861" max="14861" width="5.28515625" customWidth="1"/>
    <col min="14862" max="14862" width="5.7109375" customWidth="1"/>
    <col min="14863" max="14866" width="3.28515625" customWidth="1"/>
    <col min="14867" max="14867" width="1.7109375" customWidth="1"/>
    <col min="15105" max="15105" width="21.7109375" customWidth="1"/>
    <col min="15106" max="15106" width="18.7109375" customWidth="1"/>
    <col min="15107" max="15107" width="16.5703125" customWidth="1"/>
    <col min="15108" max="15108" width="23.42578125" customWidth="1"/>
    <col min="15109" max="15109" width="19" customWidth="1"/>
    <col min="15110" max="15110" width="14" customWidth="1"/>
    <col min="15111" max="15115" width="11.85546875" customWidth="1"/>
    <col min="15116" max="15116" width="15.7109375" customWidth="1"/>
    <col min="15117" max="15117" width="5.28515625" customWidth="1"/>
    <col min="15118" max="15118" width="5.7109375" customWidth="1"/>
    <col min="15119" max="15122" width="3.28515625" customWidth="1"/>
    <col min="15123" max="15123" width="1.7109375" customWidth="1"/>
    <col min="15361" max="15361" width="21.7109375" customWidth="1"/>
    <col min="15362" max="15362" width="18.7109375" customWidth="1"/>
    <col min="15363" max="15363" width="16.5703125" customWidth="1"/>
    <col min="15364" max="15364" width="23.42578125" customWidth="1"/>
    <col min="15365" max="15365" width="19" customWidth="1"/>
    <col min="15366" max="15366" width="14" customWidth="1"/>
    <col min="15367" max="15371" width="11.85546875" customWidth="1"/>
    <col min="15372" max="15372" width="15.7109375" customWidth="1"/>
    <col min="15373" max="15373" width="5.28515625" customWidth="1"/>
    <col min="15374" max="15374" width="5.7109375" customWidth="1"/>
    <col min="15375" max="15378" width="3.28515625" customWidth="1"/>
    <col min="15379" max="15379" width="1.7109375" customWidth="1"/>
    <col min="15617" max="15617" width="21.7109375" customWidth="1"/>
    <col min="15618" max="15618" width="18.7109375" customWidth="1"/>
    <col min="15619" max="15619" width="16.5703125" customWidth="1"/>
    <col min="15620" max="15620" width="23.42578125" customWidth="1"/>
    <col min="15621" max="15621" width="19" customWidth="1"/>
    <col min="15622" max="15622" width="14" customWidth="1"/>
    <col min="15623" max="15627" width="11.85546875" customWidth="1"/>
    <col min="15628" max="15628" width="15.7109375" customWidth="1"/>
    <col min="15629" max="15629" width="5.28515625" customWidth="1"/>
    <col min="15630" max="15630" width="5.7109375" customWidth="1"/>
    <col min="15631" max="15634" width="3.28515625" customWidth="1"/>
    <col min="15635" max="15635" width="1.7109375" customWidth="1"/>
    <col min="15873" max="15873" width="21.7109375" customWidth="1"/>
    <col min="15874" max="15874" width="18.7109375" customWidth="1"/>
    <col min="15875" max="15875" width="16.5703125" customWidth="1"/>
    <col min="15876" max="15876" width="23.42578125" customWidth="1"/>
    <col min="15877" max="15877" width="19" customWidth="1"/>
    <col min="15878" max="15878" width="14" customWidth="1"/>
    <col min="15879" max="15883" width="11.85546875" customWidth="1"/>
    <col min="15884" max="15884" width="15.7109375" customWidth="1"/>
    <col min="15885" max="15885" width="5.28515625" customWidth="1"/>
    <col min="15886" max="15886" width="5.7109375" customWidth="1"/>
    <col min="15887" max="15890" width="3.28515625" customWidth="1"/>
    <col min="15891" max="15891" width="1.7109375" customWidth="1"/>
    <col min="16129" max="16129" width="21.7109375" customWidth="1"/>
    <col min="16130" max="16130" width="18.7109375" customWidth="1"/>
    <col min="16131" max="16131" width="16.5703125" customWidth="1"/>
    <col min="16132" max="16132" width="23.42578125" customWidth="1"/>
    <col min="16133" max="16133" width="19" customWidth="1"/>
    <col min="16134" max="16134" width="14" customWidth="1"/>
    <col min="16135" max="16139" width="11.85546875" customWidth="1"/>
    <col min="16140" max="16140" width="15.7109375" customWidth="1"/>
    <col min="16141" max="16141" width="5.28515625" customWidth="1"/>
    <col min="16142" max="16142" width="5.7109375" customWidth="1"/>
    <col min="16143" max="16146" width="3.28515625" customWidth="1"/>
    <col min="16147" max="16147" width="1.7109375" customWidth="1"/>
  </cols>
  <sheetData>
    <row r="1" spans="1:18" s="82" customFormat="1" ht="24.95" customHeight="1" x14ac:dyDescent="0.25">
      <c r="A1" s="151" t="s">
        <v>5</v>
      </c>
      <c r="B1" s="151" t="s">
        <v>231</v>
      </c>
      <c r="C1" s="151"/>
      <c r="D1" s="151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18" s="82" customFormat="1" ht="24.95" customHeight="1" x14ac:dyDescent="0.25">
      <c r="A2" s="151" t="s">
        <v>5</v>
      </c>
      <c r="B2" s="153" t="s">
        <v>239</v>
      </c>
      <c r="C2" s="154"/>
      <c r="D2" s="151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18" s="82" customFormat="1" ht="24.95" customHeight="1" x14ac:dyDescent="0.25">
      <c r="A3" s="151" t="s">
        <v>234</v>
      </c>
      <c r="B3" s="404" t="s">
        <v>240</v>
      </c>
      <c r="C3" s="404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s="82" customFormat="1" ht="24.95" customHeight="1" x14ac:dyDescent="0.25">
      <c r="A4" s="151" t="s">
        <v>235</v>
      </c>
      <c r="B4" s="155" t="s">
        <v>237</v>
      </c>
      <c r="C4" s="151"/>
      <c r="D4" s="151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18" s="82" customFormat="1" ht="35.1" customHeight="1" x14ac:dyDescent="0.25">
      <c r="A5" s="155" t="s">
        <v>233</v>
      </c>
      <c r="B5" s="405" t="s">
        <v>236</v>
      </c>
      <c r="C5" s="405"/>
      <c r="D5" s="405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s="82" customFormat="1" ht="35.1" customHeight="1" x14ac:dyDescent="0.25">
      <c r="A6" s="155" t="s">
        <v>232</v>
      </c>
      <c r="B6" s="405" t="s">
        <v>238</v>
      </c>
      <c r="C6" s="405"/>
      <c r="D6" s="405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</row>
    <row r="7" spans="1:18" s="83" customFormat="1" ht="35.1" customHeight="1" x14ac:dyDescent="0.3">
      <c r="A7" s="151" t="s">
        <v>241</v>
      </c>
      <c r="B7" s="151"/>
      <c r="C7" s="151"/>
      <c r="D7" s="152"/>
      <c r="E7" s="152"/>
      <c r="F7" s="152"/>
      <c r="G7" s="152"/>
      <c r="H7" s="152"/>
      <c r="I7" s="152"/>
      <c r="J7" s="156"/>
      <c r="K7" s="156"/>
      <c r="L7" s="156" t="s">
        <v>242</v>
      </c>
      <c r="M7" s="152"/>
      <c r="N7" s="152"/>
      <c r="O7" s="152"/>
      <c r="P7" s="152"/>
      <c r="Q7" s="152"/>
      <c r="R7" s="152"/>
    </row>
    <row r="8" spans="1:18" s="82" customFormat="1" ht="24.95" customHeight="1" x14ac:dyDescent="0.25">
      <c r="A8" s="151" t="s">
        <v>383</v>
      </c>
      <c r="B8" s="151"/>
      <c r="C8" s="151"/>
      <c r="D8" s="152"/>
      <c r="E8" s="152"/>
      <c r="F8" s="152"/>
      <c r="G8" s="152"/>
      <c r="H8" s="152"/>
      <c r="I8" s="152"/>
      <c r="J8" s="156"/>
      <c r="K8" s="156"/>
      <c r="L8" s="156"/>
      <c r="M8" s="152"/>
      <c r="N8" s="152"/>
      <c r="O8" s="152"/>
      <c r="P8" s="152"/>
      <c r="Q8" s="152"/>
      <c r="R8" s="152"/>
    </row>
    <row r="9" spans="1:18" s="82" customFormat="1" ht="24.95" customHeight="1" x14ac:dyDescent="0.25">
      <c r="A9" s="157" t="s">
        <v>384</v>
      </c>
      <c r="B9" s="157"/>
      <c r="C9" s="158"/>
      <c r="D9" s="152"/>
      <c r="E9" s="152"/>
      <c r="F9" s="152"/>
      <c r="G9" s="152"/>
      <c r="H9" s="152"/>
      <c r="I9" s="152"/>
      <c r="J9" s="156"/>
      <c r="K9" s="156"/>
      <c r="L9" s="156"/>
      <c r="M9" s="152"/>
      <c r="N9" s="152"/>
      <c r="O9" s="152"/>
      <c r="P9" s="152"/>
      <c r="Q9" s="152"/>
      <c r="R9" s="152"/>
    </row>
    <row r="10" spans="1:18" s="82" customFormat="1" ht="15.75" x14ac:dyDescent="0.25">
      <c r="A10" s="159"/>
      <c r="B10" s="159"/>
      <c r="C10" s="159"/>
      <c r="D10" s="159"/>
      <c r="E10" s="159"/>
      <c r="F10" s="159"/>
      <c r="G10" s="159"/>
      <c r="H10" s="160"/>
      <c r="I10" s="160"/>
      <c r="J10" s="160"/>
      <c r="K10" s="160"/>
      <c r="L10" s="160"/>
      <c r="M10" s="152"/>
      <c r="N10" s="152"/>
      <c r="O10" s="152"/>
      <c r="P10" s="152"/>
      <c r="Q10" s="152"/>
      <c r="R10" s="152"/>
    </row>
    <row r="11" spans="1:18" s="84" customFormat="1" ht="29.25" customHeight="1" thickBot="1" x14ac:dyDescent="0.35">
      <c r="A11" s="396" t="s">
        <v>243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</row>
    <row r="12" spans="1:18" s="1" customFormat="1" ht="16.5" thickTop="1" x14ac:dyDescent="0.25">
      <c r="A12" s="397" t="s">
        <v>244</v>
      </c>
      <c r="B12" s="399" t="s">
        <v>245</v>
      </c>
      <c r="C12" s="399"/>
      <c r="D12" s="400" t="s">
        <v>246</v>
      </c>
      <c r="E12" s="400" t="s">
        <v>247</v>
      </c>
      <c r="F12" s="400" t="s">
        <v>248</v>
      </c>
      <c r="G12" s="400" t="s">
        <v>249</v>
      </c>
      <c r="H12" s="400" t="s">
        <v>250</v>
      </c>
      <c r="I12" s="400"/>
      <c r="J12" s="400"/>
      <c r="K12" s="400"/>
      <c r="L12" s="399" t="s">
        <v>3</v>
      </c>
      <c r="M12" s="399" t="s">
        <v>4</v>
      </c>
      <c r="N12" s="399"/>
      <c r="O12" s="399"/>
      <c r="P12" s="399"/>
      <c r="Q12" s="399"/>
      <c r="R12" s="414"/>
    </row>
    <row r="13" spans="1:18" s="1" customFormat="1" ht="15.75" x14ac:dyDescent="0.25">
      <c r="A13" s="398"/>
      <c r="B13" s="394"/>
      <c r="C13" s="394"/>
      <c r="D13" s="393"/>
      <c r="E13" s="393"/>
      <c r="F13" s="393"/>
      <c r="G13" s="393"/>
      <c r="H13" s="161" t="s">
        <v>0</v>
      </c>
      <c r="I13" s="161" t="s">
        <v>1</v>
      </c>
      <c r="J13" s="161" t="s">
        <v>251</v>
      </c>
      <c r="K13" s="161" t="s">
        <v>2</v>
      </c>
      <c r="L13" s="394"/>
      <c r="M13" s="394"/>
      <c r="N13" s="394"/>
      <c r="O13" s="394"/>
      <c r="P13" s="394"/>
      <c r="Q13" s="394"/>
      <c r="R13" s="415"/>
    </row>
    <row r="14" spans="1:18" s="82" customFormat="1" ht="127.5" customHeight="1" thickBot="1" x14ac:dyDescent="0.3">
      <c r="A14" s="150"/>
      <c r="B14" s="416"/>
      <c r="C14" s="416"/>
      <c r="D14" s="162"/>
      <c r="E14" s="163"/>
      <c r="F14" s="163"/>
      <c r="G14" s="163"/>
      <c r="H14" s="164"/>
      <c r="I14" s="164"/>
      <c r="J14" s="164"/>
      <c r="K14" s="165"/>
      <c r="L14" s="166"/>
      <c r="M14" s="417"/>
      <c r="N14" s="417"/>
      <c r="O14" s="417"/>
      <c r="P14" s="417"/>
      <c r="Q14" s="417"/>
      <c r="R14" s="418"/>
    </row>
    <row r="15" spans="1:18" s="82" customFormat="1" ht="16.5" thickTop="1" x14ac:dyDescent="0.25">
      <c r="A15" s="16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9"/>
    </row>
    <row r="16" spans="1:18" s="84" customFormat="1" ht="17.25" x14ac:dyDescent="0.3">
      <c r="A16" s="170" t="s">
        <v>252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2"/>
    </row>
    <row r="17" spans="1:19" s="1" customFormat="1" ht="15.75" x14ac:dyDescent="0.25">
      <c r="A17" s="398" t="s">
        <v>253</v>
      </c>
      <c r="B17" s="394"/>
      <c r="C17" s="393" t="s">
        <v>254</v>
      </c>
      <c r="D17" s="393" t="s">
        <v>6</v>
      </c>
      <c r="E17" s="393"/>
      <c r="F17" s="393"/>
      <c r="G17" s="393"/>
      <c r="H17" s="393" t="s">
        <v>255</v>
      </c>
      <c r="I17" s="393"/>
      <c r="J17" s="393"/>
      <c r="K17" s="393"/>
      <c r="L17" s="394" t="s">
        <v>256</v>
      </c>
      <c r="M17" s="393" t="s">
        <v>257</v>
      </c>
      <c r="N17" s="393"/>
      <c r="O17" s="393"/>
      <c r="P17" s="393"/>
      <c r="Q17" s="393"/>
      <c r="R17" s="395"/>
    </row>
    <row r="18" spans="1:19" s="1" customFormat="1" ht="45.75" customHeight="1" x14ac:dyDescent="0.25">
      <c r="A18" s="398"/>
      <c r="B18" s="394"/>
      <c r="C18" s="393"/>
      <c r="D18" s="161" t="s">
        <v>258</v>
      </c>
      <c r="E18" s="161" t="s">
        <v>7</v>
      </c>
      <c r="F18" s="161" t="s">
        <v>259</v>
      </c>
      <c r="G18" s="161" t="s">
        <v>8</v>
      </c>
      <c r="H18" s="161" t="s">
        <v>0</v>
      </c>
      <c r="I18" s="161" t="s">
        <v>1</v>
      </c>
      <c r="J18" s="161" t="s">
        <v>251</v>
      </c>
      <c r="K18" s="161" t="s">
        <v>2</v>
      </c>
      <c r="L18" s="394"/>
      <c r="M18" s="173" t="s">
        <v>9</v>
      </c>
      <c r="N18" s="173" t="s">
        <v>10</v>
      </c>
      <c r="O18" s="173" t="s">
        <v>11</v>
      </c>
      <c r="P18" s="173" t="s">
        <v>12</v>
      </c>
      <c r="Q18" s="173" t="s">
        <v>13</v>
      </c>
      <c r="R18" s="174" t="s">
        <v>14</v>
      </c>
    </row>
    <row r="19" spans="1:19" ht="33.75" customHeight="1" x14ac:dyDescent="0.25">
      <c r="A19" s="406"/>
      <c r="B19" s="407"/>
      <c r="C19" s="408"/>
      <c r="D19" s="175"/>
      <c r="E19" s="176"/>
      <c r="F19" s="177"/>
      <c r="G19" s="178"/>
      <c r="H19" s="178"/>
      <c r="I19" s="178"/>
      <c r="J19" s="178"/>
      <c r="K19" s="178"/>
      <c r="L19" s="179"/>
      <c r="M19" s="176"/>
      <c r="N19" s="176"/>
      <c r="O19" s="176"/>
      <c r="P19" s="176"/>
      <c r="Q19" s="176"/>
      <c r="R19" s="180"/>
      <c r="S19" s="23"/>
    </row>
    <row r="20" spans="1:19" ht="27" customHeight="1" x14ac:dyDescent="0.25">
      <c r="A20" s="406"/>
      <c r="B20" s="407"/>
      <c r="C20" s="408"/>
      <c r="D20" s="175"/>
      <c r="E20" s="176"/>
      <c r="F20" s="177"/>
      <c r="G20" s="178"/>
      <c r="H20" s="178"/>
      <c r="I20" s="178"/>
      <c r="J20" s="178"/>
      <c r="K20" s="178"/>
      <c r="L20" s="179"/>
      <c r="M20" s="176"/>
      <c r="N20" s="176"/>
      <c r="O20" s="176"/>
      <c r="P20" s="176"/>
      <c r="Q20" s="176"/>
      <c r="R20" s="180"/>
      <c r="S20" s="23"/>
    </row>
    <row r="21" spans="1:19" ht="27" customHeight="1" x14ac:dyDescent="0.25">
      <c r="A21" s="406"/>
      <c r="B21" s="407"/>
      <c r="C21" s="408"/>
      <c r="D21" s="175"/>
      <c r="E21" s="176"/>
      <c r="F21" s="177"/>
      <c r="G21" s="178"/>
      <c r="H21" s="178"/>
      <c r="I21" s="178"/>
      <c r="J21" s="178"/>
      <c r="K21" s="178"/>
      <c r="L21" s="179"/>
      <c r="M21" s="176"/>
      <c r="N21" s="176"/>
      <c r="O21" s="176"/>
      <c r="P21" s="176"/>
      <c r="Q21" s="176"/>
      <c r="R21" s="180"/>
      <c r="S21" s="23"/>
    </row>
    <row r="22" spans="1:19" ht="27" customHeight="1" x14ac:dyDescent="0.25">
      <c r="A22" s="406"/>
      <c r="B22" s="407"/>
      <c r="C22" s="408"/>
      <c r="D22" s="175"/>
      <c r="E22" s="176"/>
      <c r="F22" s="177"/>
      <c r="G22" s="178"/>
      <c r="H22" s="178"/>
      <c r="I22" s="178"/>
      <c r="J22" s="178"/>
      <c r="K22" s="178"/>
      <c r="L22" s="179"/>
      <c r="M22" s="176"/>
      <c r="N22" s="176"/>
      <c r="O22" s="176"/>
      <c r="P22" s="176"/>
      <c r="Q22" s="176"/>
      <c r="R22" s="180"/>
      <c r="S22" s="23"/>
    </row>
    <row r="23" spans="1:19" ht="34.5" customHeight="1" x14ac:dyDescent="0.25">
      <c r="A23" s="406"/>
      <c r="B23" s="407"/>
      <c r="C23" s="408"/>
      <c r="D23" s="175"/>
      <c r="E23" s="176"/>
      <c r="F23" s="177"/>
      <c r="G23" s="178"/>
      <c r="H23" s="178"/>
      <c r="I23" s="178"/>
      <c r="J23" s="178"/>
      <c r="K23" s="178"/>
      <c r="L23" s="179"/>
      <c r="M23" s="176"/>
      <c r="N23" s="176"/>
      <c r="O23" s="176"/>
      <c r="P23" s="176"/>
      <c r="Q23" s="176"/>
      <c r="R23" s="180"/>
      <c r="S23" s="23"/>
    </row>
    <row r="24" spans="1:19" ht="27.75" customHeight="1" x14ac:dyDescent="0.25">
      <c r="A24" s="406"/>
      <c r="B24" s="407"/>
      <c r="C24" s="408"/>
      <c r="D24" s="175"/>
      <c r="E24" s="176"/>
      <c r="F24" s="177"/>
      <c r="G24" s="178"/>
      <c r="H24" s="178"/>
      <c r="I24" s="178"/>
      <c r="J24" s="178"/>
      <c r="K24" s="178"/>
      <c r="L24" s="179"/>
      <c r="M24" s="176"/>
      <c r="N24" s="176"/>
      <c r="O24" s="176"/>
      <c r="P24" s="176"/>
      <c r="Q24" s="176"/>
      <c r="R24" s="180"/>
      <c r="S24" s="23"/>
    </row>
    <row r="25" spans="1:19" s="86" customFormat="1" ht="31.5" customHeight="1" x14ac:dyDescent="0.25">
      <c r="A25" s="406"/>
      <c r="B25" s="409"/>
      <c r="C25" s="411"/>
      <c r="D25" s="175"/>
      <c r="E25" s="176"/>
      <c r="F25" s="177"/>
      <c r="G25" s="178"/>
      <c r="H25" s="178"/>
      <c r="I25" s="178"/>
      <c r="J25" s="178"/>
      <c r="K25" s="178"/>
      <c r="L25" s="176"/>
      <c r="M25" s="176"/>
      <c r="N25" s="176"/>
      <c r="O25" s="176"/>
      <c r="P25" s="176"/>
      <c r="Q25" s="176"/>
      <c r="R25" s="180"/>
      <c r="S25" s="85"/>
    </row>
    <row r="26" spans="1:19" s="86" customFormat="1" ht="30.75" customHeight="1" x14ac:dyDescent="0.25">
      <c r="A26" s="406"/>
      <c r="B26" s="409"/>
      <c r="C26" s="411"/>
      <c r="D26" s="175"/>
      <c r="E26" s="176"/>
      <c r="F26" s="177"/>
      <c r="G26" s="178"/>
      <c r="H26" s="178"/>
      <c r="I26" s="178"/>
      <c r="J26" s="178"/>
      <c r="K26" s="178"/>
      <c r="L26" s="176"/>
      <c r="M26" s="176"/>
      <c r="N26" s="176"/>
      <c r="O26" s="176"/>
      <c r="P26" s="176"/>
      <c r="Q26" s="176"/>
      <c r="R26" s="180"/>
      <c r="S26" s="85"/>
    </row>
    <row r="27" spans="1:19" s="86" customFormat="1" ht="31.5" customHeight="1" x14ac:dyDescent="0.25">
      <c r="A27" s="406"/>
      <c r="B27" s="409"/>
      <c r="C27" s="411"/>
      <c r="D27" s="175"/>
      <c r="E27" s="176"/>
      <c r="F27" s="177"/>
      <c r="G27" s="178"/>
      <c r="H27" s="178"/>
      <c r="I27" s="178"/>
      <c r="J27" s="178"/>
      <c r="K27" s="178"/>
      <c r="L27" s="176"/>
      <c r="M27" s="176"/>
      <c r="N27" s="176"/>
      <c r="O27" s="176"/>
      <c r="P27" s="176"/>
      <c r="Q27" s="176"/>
      <c r="R27" s="180"/>
      <c r="S27" s="85"/>
    </row>
    <row r="28" spans="1:19" ht="32.25" customHeight="1" x14ac:dyDescent="0.25">
      <c r="A28" s="410"/>
      <c r="B28" s="409"/>
      <c r="C28" s="411"/>
      <c r="D28" s="175"/>
      <c r="E28" s="176"/>
      <c r="F28" s="177"/>
      <c r="G28" s="178"/>
      <c r="H28" s="178"/>
      <c r="I28" s="178"/>
      <c r="J28" s="178"/>
      <c r="K28" s="178"/>
      <c r="L28" s="176"/>
      <c r="M28" s="176"/>
      <c r="N28" s="176"/>
      <c r="O28" s="176"/>
      <c r="P28" s="176"/>
      <c r="Q28" s="176"/>
      <c r="R28" s="180"/>
      <c r="S28" s="23"/>
    </row>
    <row r="29" spans="1:19" ht="27" customHeight="1" x14ac:dyDescent="0.25">
      <c r="A29" s="410"/>
      <c r="B29" s="409"/>
      <c r="C29" s="411"/>
      <c r="D29" s="181"/>
      <c r="E29" s="176"/>
      <c r="F29" s="177"/>
      <c r="G29" s="178"/>
      <c r="H29" s="178"/>
      <c r="I29" s="178"/>
      <c r="J29" s="178"/>
      <c r="K29" s="178"/>
      <c r="L29" s="176"/>
      <c r="M29" s="176"/>
      <c r="N29" s="176"/>
      <c r="O29" s="176"/>
      <c r="P29" s="176"/>
      <c r="Q29" s="176"/>
      <c r="R29" s="180"/>
      <c r="S29" s="23"/>
    </row>
    <row r="30" spans="1:19" ht="31.5" customHeight="1" x14ac:dyDescent="0.25">
      <c r="A30" s="410"/>
      <c r="B30" s="409"/>
      <c r="C30" s="411"/>
      <c r="D30" s="175"/>
      <c r="E30" s="176"/>
      <c r="F30" s="177"/>
      <c r="G30" s="178"/>
      <c r="H30" s="178"/>
      <c r="I30" s="178"/>
      <c r="J30" s="178"/>
      <c r="K30" s="178"/>
      <c r="L30" s="176"/>
      <c r="M30" s="176"/>
      <c r="N30" s="176"/>
      <c r="O30" s="176"/>
      <c r="P30" s="176"/>
      <c r="Q30" s="176"/>
      <c r="R30" s="180"/>
      <c r="S30" s="23"/>
    </row>
    <row r="31" spans="1:19" ht="37.5" customHeight="1" x14ac:dyDescent="0.25">
      <c r="A31" s="412"/>
      <c r="B31" s="413"/>
      <c r="C31" s="408"/>
      <c r="D31" s="175"/>
      <c r="E31" s="176"/>
      <c r="F31" s="177"/>
      <c r="G31" s="178"/>
      <c r="H31" s="178"/>
      <c r="I31" s="178"/>
      <c r="J31" s="178"/>
      <c r="K31" s="178"/>
      <c r="L31" s="176"/>
      <c r="M31" s="176"/>
      <c r="N31" s="176"/>
      <c r="O31" s="176"/>
      <c r="P31" s="176"/>
      <c r="Q31" s="176"/>
      <c r="R31" s="180"/>
      <c r="S31" s="23"/>
    </row>
    <row r="32" spans="1:19" ht="37.5" customHeight="1" x14ac:dyDescent="0.25">
      <c r="A32" s="412"/>
      <c r="B32" s="413"/>
      <c r="C32" s="408"/>
      <c r="D32" s="175"/>
      <c r="E32" s="176"/>
      <c r="F32" s="177"/>
      <c r="G32" s="178"/>
      <c r="H32" s="178"/>
      <c r="I32" s="178"/>
      <c r="J32" s="178"/>
      <c r="K32" s="178"/>
      <c r="L32" s="176"/>
      <c r="M32" s="176"/>
      <c r="N32" s="176"/>
      <c r="O32" s="176"/>
      <c r="P32" s="176"/>
      <c r="Q32" s="176"/>
      <c r="R32" s="180"/>
      <c r="S32" s="23"/>
    </row>
    <row r="33" spans="1:19" ht="31.5" customHeight="1" x14ac:dyDescent="0.25">
      <c r="A33" s="412"/>
      <c r="B33" s="413"/>
      <c r="C33" s="408"/>
      <c r="D33" s="175"/>
      <c r="E33" s="176"/>
      <c r="F33" s="177"/>
      <c r="G33" s="178"/>
      <c r="H33" s="178"/>
      <c r="I33" s="178"/>
      <c r="J33" s="178"/>
      <c r="K33" s="178"/>
      <c r="L33" s="176"/>
      <c r="M33" s="176"/>
      <c r="N33" s="176"/>
      <c r="O33" s="176"/>
      <c r="P33" s="176"/>
      <c r="Q33" s="176"/>
      <c r="R33" s="180"/>
      <c r="S33" s="23"/>
    </row>
    <row r="34" spans="1:19" ht="31.5" customHeight="1" x14ac:dyDescent="0.25">
      <c r="A34" s="412"/>
      <c r="B34" s="413"/>
      <c r="C34" s="408"/>
      <c r="D34" s="175"/>
      <c r="E34" s="176"/>
      <c r="F34" s="177"/>
      <c r="G34" s="178"/>
      <c r="H34" s="178"/>
      <c r="I34" s="178"/>
      <c r="J34" s="178"/>
      <c r="K34" s="178"/>
      <c r="L34" s="176"/>
      <c r="M34" s="176"/>
      <c r="N34" s="176"/>
      <c r="O34" s="176"/>
      <c r="P34" s="176"/>
      <c r="Q34" s="176"/>
      <c r="R34" s="180"/>
      <c r="S34" s="23"/>
    </row>
    <row r="35" spans="1:19" ht="12" customHeight="1" x14ac:dyDescent="0.25">
      <c r="A35" s="412"/>
      <c r="B35" s="413"/>
      <c r="C35" s="408"/>
      <c r="D35" s="182"/>
      <c r="E35" s="183"/>
      <c r="F35" s="184"/>
      <c r="G35" s="185"/>
      <c r="H35" s="185"/>
      <c r="I35" s="185"/>
      <c r="J35" s="185"/>
      <c r="K35" s="185"/>
      <c r="L35" s="183"/>
      <c r="M35" s="183"/>
      <c r="N35" s="183"/>
      <c r="O35" s="183"/>
      <c r="P35" s="183"/>
      <c r="Q35" s="183"/>
      <c r="R35" s="186"/>
      <c r="S35" s="23"/>
    </row>
    <row r="36" spans="1:19" s="82" customFormat="1" ht="16.5" thickBot="1" x14ac:dyDescent="0.3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9"/>
      <c r="L36" s="190" t="s">
        <v>260</v>
      </c>
      <c r="M36" s="401"/>
      <c r="N36" s="401"/>
      <c r="O36" s="401"/>
      <c r="P36" s="401"/>
      <c r="Q36" s="401"/>
      <c r="R36" s="402"/>
    </row>
    <row r="37" spans="1:19" s="82" customFormat="1" ht="19.5" thickTop="1" x14ac:dyDescent="0.25">
      <c r="A37" s="403"/>
      <c r="B37" s="403"/>
      <c r="C37" s="403"/>
      <c r="D37" s="403"/>
      <c r="E37" s="403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</row>
    <row r="38" spans="1:19" s="82" customFormat="1" ht="18.75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</row>
    <row r="39" spans="1:19" s="82" customFormat="1" ht="17.25" x14ac:dyDescent="0.3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4"/>
      <c r="O39" s="84"/>
      <c r="P39" s="84"/>
      <c r="Q39" s="84"/>
      <c r="R39" s="84"/>
    </row>
    <row r="40" spans="1:19" s="82" customFormat="1" x14ac:dyDescent="0.25">
      <c r="C40" s="90"/>
      <c r="E40" s="91"/>
      <c r="F40" s="90"/>
      <c r="G40" s="90"/>
      <c r="H40" s="90"/>
      <c r="I40" s="90"/>
      <c r="J40" s="90"/>
      <c r="K40" s="90"/>
    </row>
    <row r="41" spans="1:19" s="82" customFormat="1" x14ac:dyDescent="0.25">
      <c r="C41" s="90"/>
      <c r="E41" s="91"/>
      <c r="F41" s="90"/>
      <c r="G41" s="90"/>
      <c r="H41" s="90"/>
      <c r="I41" s="90"/>
      <c r="J41" s="90"/>
      <c r="K41" s="90"/>
    </row>
    <row r="42" spans="1:19" s="82" customFormat="1" x14ac:dyDescent="0.25">
      <c r="C42" s="90"/>
      <c r="E42" s="91"/>
      <c r="F42" s="90"/>
      <c r="G42" s="90"/>
      <c r="H42" s="90"/>
      <c r="I42" s="90"/>
      <c r="J42" s="90"/>
      <c r="K42" s="90"/>
    </row>
    <row r="43" spans="1:19" s="82" customFormat="1" x14ac:dyDescent="0.25">
      <c r="C43" s="90"/>
      <c r="E43" s="91"/>
      <c r="F43" s="90"/>
      <c r="G43" s="90"/>
      <c r="H43" s="90"/>
      <c r="I43" s="90"/>
      <c r="J43" s="90"/>
      <c r="K43" s="90"/>
    </row>
    <row r="44" spans="1:19" s="82" customFormat="1" x14ac:dyDescent="0.25">
      <c r="C44" s="90"/>
      <c r="E44" s="91"/>
      <c r="F44" s="90"/>
      <c r="G44" s="90"/>
      <c r="H44" s="90"/>
      <c r="I44" s="90"/>
      <c r="J44" s="90"/>
      <c r="K44" s="90"/>
    </row>
    <row r="45" spans="1:19" s="82" customFormat="1" x14ac:dyDescent="0.25">
      <c r="C45" s="90"/>
      <c r="E45" s="91"/>
      <c r="F45" s="90"/>
      <c r="G45" s="90"/>
      <c r="H45" s="90"/>
      <c r="I45" s="90"/>
      <c r="J45" s="90"/>
      <c r="K45" s="90"/>
    </row>
    <row r="46" spans="1:19" s="82" customFormat="1" x14ac:dyDescent="0.25">
      <c r="C46" s="90"/>
      <c r="E46" s="91"/>
      <c r="F46" s="90"/>
      <c r="G46" s="90"/>
      <c r="H46" s="90"/>
      <c r="I46" s="90"/>
      <c r="J46" s="90"/>
      <c r="K46" s="90"/>
    </row>
    <row r="47" spans="1:19" s="82" customFormat="1" x14ac:dyDescent="0.25">
      <c r="C47" s="90"/>
      <c r="E47" s="91"/>
      <c r="F47" s="90"/>
      <c r="G47" s="90"/>
      <c r="H47" s="90"/>
      <c r="I47" s="90"/>
      <c r="J47" s="90"/>
      <c r="K47" s="90"/>
    </row>
    <row r="48" spans="1:19" s="82" customFormat="1" x14ac:dyDescent="0.25">
      <c r="C48" s="90"/>
      <c r="E48" s="91"/>
      <c r="F48" s="90"/>
      <c r="G48" s="90"/>
      <c r="H48" s="90"/>
      <c r="I48" s="90"/>
      <c r="J48" s="90"/>
      <c r="K48" s="90"/>
    </row>
    <row r="49" spans="3:12" s="82" customFormat="1" x14ac:dyDescent="0.25">
      <c r="C49" s="90"/>
      <c r="E49" s="91"/>
      <c r="F49" s="90"/>
      <c r="G49" s="90"/>
      <c r="H49" s="90"/>
      <c r="I49" s="90"/>
      <c r="J49" s="90"/>
      <c r="K49" s="90"/>
    </row>
    <row r="50" spans="3:12" s="82" customFormat="1" x14ac:dyDescent="0.25">
      <c r="C50" s="90"/>
      <c r="E50" s="91"/>
      <c r="F50" s="90"/>
      <c r="G50" s="90"/>
      <c r="H50" s="90"/>
      <c r="I50" s="90"/>
      <c r="J50" s="90"/>
      <c r="K50" s="90"/>
    </row>
    <row r="51" spans="3:12" s="82" customFormat="1" x14ac:dyDescent="0.25">
      <c r="H51" s="91"/>
      <c r="L51" s="91"/>
    </row>
    <row r="52" spans="3:12" s="82" customFormat="1" x14ac:dyDescent="0.25">
      <c r="C52" s="90"/>
      <c r="E52" s="91"/>
    </row>
    <row r="53" spans="3:12" s="82" customFormat="1" x14ac:dyDescent="0.25"/>
    <row r="54" spans="3:12" s="82" customFormat="1" x14ac:dyDescent="0.25"/>
    <row r="55" spans="3:12" s="82" customFormat="1" x14ac:dyDescent="0.25"/>
    <row r="56" spans="3:12" s="82" customFormat="1" x14ac:dyDescent="0.25"/>
    <row r="57" spans="3:12" s="82" customFormat="1" x14ac:dyDescent="0.25"/>
    <row r="58" spans="3:12" s="82" customFormat="1" x14ac:dyDescent="0.25"/>
    <row r="59" spans="3:12" s="82" customFormat="1" x14ac:dyDescent="0.25"/>
    <row r="60" spans="3:12" s="82" customFormat="1" x14ac:dyDescent="0.25"/>
    <row r="61" spans="3:12" s="82" customFormat="1" x14ac:dyDescent="0.25"/>
    <row r="62" spans="3:12" s="82" customFormat="1" x14ac:dyDescent="0.25"/>
    <row r="63" spans="3:12" s="82" customFormat="1" x14ac:dyDescent="0.25"/>
    <row r="64" spans="3:12" s="82" customFormat="1" x14ac:dyDescent="0.25"/>
    <row r="65" s="82" customFormat="1" x14ac:dyDescent="0.25"/>
    <row r="66" s="82" customFormat="1" x14ac:dyDescent="0.25"/>
    <row r="67" s="82" customFormat="1" x14ac:dyDescent="0.25"/>
  </sheetData>
  <mergeCells count="29">
    <mergeCell ref="M36:R36"/>
    <mergeCell ref="A37:R37"/>
    <mergeCell ref="B3:C3"/>
    <mergeCell ref="B5:D5"/>
    <mergeCell ref="B6:D6"/>
    <mergeCell ref="A19:B24"/>
    <mergeCell ref="C19:C24"/>
    <mergeCell ref="A25:B30"/>
    <mergeCell ref="C25:C30"/>
    <mergeCell ref="A31:B35"/>
    <mergeCell ref="C31:C35"/>
    <mergeCell ref="M12:R13"/>
    <mergeCell ref="B14:C14"/>
    <mergeCell ref="M14:R14"/>
    <mergeCell ref="A17:B18"/>
    <mergeCell ref="C17:C18"/>
    <mergeCell ref="D17:G17"/>
    <mergeCell ref="H17:K17"/>
    <mergeCell ref="L17:L18"/>
    <mergeCell ref="M17:R17"/>
    <mergeCell ref="A11:R11"/>
    <mergeCell ref="A12:A13"/>
    <mergeCell ref="B12:C13"/>
    <mergeCell ref="D12:D13"/>
    <mergeCell ref="E12:E13"/>
    <mergeCell ref="F12:F13"/>
    <mergeCell ref="G12:G13"/>
    <mergeCell ref="H12:K12"/>
    <mergeCell ref="L12:L13"/>
  </mergeCells>
  <printOptions horizontalCentered="1"/>
  <pageMargins left="0.51181102362204722" right="0.51181102362204722" top="0.55118110236220474" bottom="0.55118110236220474" header="0.31496062992125984" footer="0.31496062992125984"/>
  <pageSetup scale="59" fitToWidth="20" fitToHeight="20" orientation="landscape" horizontalDpi="300" verticalDpi="300" r:id="rId1"/>
  <headerFooter>
    <oddFooter>&amp;C&amp;P&amp;R&amp;F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abSelected="1" view="pageBreakPreview" topLeftCell="A10" zoomScaleNormal="90" zoomScaleSheetLayoutView="100" workbookViewId="0">
      <selection activeCell="B34" sqref="B34"/>
    </sheetView>
  </sheetViews>
  <sheetFormatPr baseColWidth="10" defaultRowHeight="15" x14ac:dyDescent="0.25"/>
  <cols>
    <col min="1" max="1" width="41.5703125" customWidth="1"/>
    <col min="2" max="2" width="32.7109375" customWidth="1"/>
    <col min="3" max="3" width="19" customWidth="1"/>
    <col min="4" max="4" width="20.42578125" customWidth="1"/>
    <col min="5" max="5" width="20.85546875" customWidth="1"/>
    <col min="6" max="6" width="11.5703125" customWidth="1"/>
    <col min="7" max="11" width="11.85546875" customWidth="1"/>
    <col min="12" max="12" width="19" customWidth="1"/>
    <col min="13" max="13" width="5.28515625" customWidth="1"/>
    <col min="14" max="14" width="5.7109375" customWidth="1"/>
    <col min="15" max="18" width="3.28515625" customWidth="1"/>
    <col min="19" max="19" width="1.7109375" customWidth="1"/>
    <col min="257" max="257" width="21.7109375" customWidth="1"/>
    <col min="258" max="258" width="18.7109375" customWidth="1"/>
    <col min="259" max="259" width="16.5703125" customWidth="1"/>
    <col min="260" max="260" width="23.42578125" customWidth="1"/>
    <col min="261" max="261" width="19" customWidth="1"/>
    <col min="262" max="262" width="14" customWidth="1"/>
    <col min="263" max="267" width="11.85546875" customWidth="1"/>
    <col min="268" max="268" width="15.7109375" customWidth="1"/>
    <col min="269" max="269" width="5.28515625" customWidth="1"/>
    <col min="270" max="270" width="5.7109375" customWidth="1"/>
    <col min="271" max="274" width="3.28515625" customWidth="1"/>
    <col min="275" max="275" width="1.7109375" customWidth="1"/>
    <col min="513" max="513" width="21.7109375" customWidth="1"/>
    <col min="514" max="514" width="18.7109375" customWidth="1"/>
    <col min="515" max="515" width="16.5703125" customWidth="1"/>
    <col min="516" max="516" width="23.42578125" customWidth="1"/>
    <col min="517" max="517" width="19" customWidth="1"/>
    <col min="518" max="518" width="14" customWidth="1"/>
    <col min="519" max="523" width="11.85546875" customWidth="1"/>
    <col min="524" max="524" width="15.7109375" customWidth="1"/>
    <col min="525" max="525" width="5.28515625" customWidth="1"/>
    <col min="526" max="526" width="5.7109375" customWidth="1"/>
    <col min="527" max="530" width="3.28515625" customWidth="1"/>
    <col min="531" max="531" width="1.7109375" customWidth="1"/>
    <col min="769" max="769" width="21.7109375" customWidth="1"/>
    <col min="770" max="770" width="18.7109375" customWidth="1"/>
    <col min="771" max="771" width="16.5703125" customWidth="1"/>
    <col min="772" max="772" width="23.42578125" customWidth="1"/>
    <col min="773" max="773" width="19" customWidth="1"/>
    <col min="774" max="774" width="14" customWidth="1"/>
    <col min="775" max="779" width="11.85546875" customWidth="1"/>
    <col min="780" max="780" width="15.7109375" customWidth="1"/>
    <col min="781" max="781" width="5.28515625" customWidth="1"/>
    <col min="782" max="782" width="5.7109375" customWidth="1"/>
    <col min="783" max="786" width="3.28515625" customWidth="1"/>
    <col min="787" max="787" width="1.7109375" customWidth="1"/>
    <col min="1025" max="1025" width="21.7109375" customWidth="1"/>
    <col min="1026" max="1026" width="18.7109375" customWidth="1"/>
    <col min="1027" max="1027" width="16.5703125" customWidth="1"/>
    <col min="1028" max="1028" width="23.42578125" customWidth="1"/>
    <col min="1029" max="1029" width="19" customWidth="1"/>
    <col min="1030" max="1030" width="14" customWidth="1"/>
    <col min="1031" max="1035" width="11.85546875" customWidth="1"/>
    <col min="1036" max="1036" width="15.7109375" customWidth="1"/>
    <col min="1037" max="1037" width="5.28515625" customWidth="1"/>
    <col min="1038" max="1038" width="5.7109375" customWidth="1"/>
    <col min="1039" max="1042" width="3.28515625" customWidth="1"/>
    <col min="1043" max="1043" width="1.7109375" customWidth="1"/>
    <col min="1281" max="1281" width="21.7109375" customWidth="1"/>
    <col min="1282" max="1282" width="18.7109375" customWidth="1"/>
    <col min="1283" max="1283" width="16.5703125" customWidth="1"/>
    <col min="1284" max="1284" width="23.42578125" customWidth="1"/>
    <col min="1285" max="1285" width="19" customWidth="1"/>
    <col min="1286" max="1286" width="14" customWidth="1"/>
    <col min="1287" max="1291" width="11.85546875" customWidth="1"/>
    <col min="1292" max="1292" width="15.7109375" customWidth="1"/>
    <col min="1293" max="1293" width="5.28515625" customWidth="1"/>
    <col min="1294" max="1294" width="5.7109375" customWidth="1"/>
    <col min="1295" max="1298" width="3.28515625" customWidth="1"/>
    <col min="1299" max="1299" width="1.7109375" customWidth="1"/>
    <col min="1537" max="1537" width="21.7109375" customWidth="1"/>
    <col min="1538" max="1538" width="18.7109375" customWidth="1"/>
    <col min="1539" max="1539" width="16.5703125" customWidth="1"/>
    <col min="1540" max="1540" width="23.42578125" customWidth="1"/>
    <col min="1541" max="1541" width="19" customWidth="1"/>
    <col min="1542" max="1542" width="14" customWidth="1"/>
    <col min="1543" max="1547" width="11.85546875" customWidth="1"/>
    <col min="1548" max="1548" width="15.7109375" customWidth="1"/>
    <col min="1549" max="1549" width="5.28515625" customWidth="1"/>
    <col min="1550" max="1550" width="5.7109375" customWidth="1"/>
    <col min="1551" max="1554" width="3.28515625" customWidth="1"/>
    <col min="1555" max="1555" width="1.7109375" customWidth="1"/>
    <col min="1793" max="1793" width="21.7109375" customWidth="1"/>
    <col min="1794" max="1794" width="18.7109375" customWidth="1"/>
    <col min="1795" max="1795" width="16.5703125" customWidth="1"/>
    <col min="1796" max="1796" width="23.42578125" customWidth="1"/>
    <col min="1797" max="1797" width="19" customWidth="1"/>
    <col min="1798" max="1798" width="14" customWidth="1"/>
    <col min="1799" max="1803" width="11.85546875" customWidth="1"/>
    <col min="1804" max="1804" width="15.7109375" customWidth="1"/>
    <col min="1805" max="1805" width="5.28515625" customWidth="1"/>
    <col min="1806" max="1806" width="5.7109375" customWidth="1"/>
    <col min="1807" max="1810" width="3.28515625" customWidth="1"/>
    <col min="1811" max="1811" width="1.7109375" customWidth="1"/>
    <col min="2049" max="2049" width="21.7109375" customWidth="1"/>
    <col min="2050" max="2050" width="18.7109375" customWidth="1"/>
    <col min="2051" max="2051" width="16.5703125" customWidth="1"/>
    <col min="2052" max="2052" width="23.42578125" customWidth="1"/>
    <col min="2053" max="2053" width="19" customWidth="1"/>
    <col min="2054" max="2054" width="14" customWidth="1"/>
    <col min="2055" max="2059" width="11.85546875" customWidth="1"/>
    <col min="2060" max="2060" width="15.7109375" customWidth="1"/>
    <col min="2061" max="2061" width="5.28515625" customWidth="1"/>
    <col min="2062" max="2062" width="5.7109375" customWidth="1"/>
    <col min="2063" max="2066" width="3.28515625" customWidth="1"/>
    <col min="2067" max="2067" width="1.7109375" customWidth="1"/>
    <col min="2305" max="2305" width="21.7109375" customWidth="1"/>
    <col min="2306" max="2306" width="18.7109375" customWidth="1"/>
    <col min="2307" max="2307" width="16.5703125" customWidth="1"/>
    <col min="2308" max="2308" width="23.42578125" customWidth="1"/>
    <col min="2309" max="2309" width="19" customWidth="1"/>
    <col min="2310" max="2310" width="14" customWidth="1"/>
    <col min="2311" max="2315" width="11.85546875" customWidth="1"/>
    <col min="2316" max="2316" width="15.7109375" customWidth="1"/>
    <col min="2317" max="2317" width="5.28515625" customWidth="1"/>
    <col min="2318" max="2318" width="5.7109375" customWidth="1"/>
    <col min="2319" max="2322" width="3.28515625" customWidth="1"/>
    <col min="2323" max="2323" width="1.7109375" customWidth="1"/>
    <col min="2561" max="2561" width="21.7109375" customWidth="1"/>
    <col min="2562" max="2562" width="18.7109375" customWidth="1"/>
    <col min="2563" max="2563" width="16.5703125" customWidth="1"/>
    <col min="2564" max="2564" width="23.42578125" customWidth="1"/>
    <col min="2565" max="2565" width="19" customWidth="1"/>
    <col min="2566" max="2566" width="14" customWidth="1"/>
    <col min="2567" max="2571" width="11.85546875" customWidth="1"/>
    <col min="2572" max="2572" width="15.7109375" customWidth="1"/>
    <col min="2573" max="2573" width="5.28515625" customWidth="1"/>
    <col min="2574" max="2574" width="5.7109375" customWidth="1"/>
    <col min="2575" max="2578" width="3.28515625" customWidth="1"/>
    <col min="2579" max="2579" width="1.7109375" customWidth="1"/>
    <col min="2817" max="2817" width="21.7109375" customWidth="1"/>
    <col min="2818" max="2818" width="18.7109375" customWidth="1"/>
    <col min="2819" max="2819" width="16.5703125" customWidth="1"/>
    <col min="2820" max="2820" width="23.42578125" customWidth="1"/>
    <col min="2821" max="2821" width="19" customWidth="1"/>
    <col min="2822" max="2822" width="14" customWidth="1"/>
    <col min="2823" max="2827" width="11.85546875" customWidth="1"/>
    <col min="2828" max="2828" width="15.7109375" customWidth="1"/>
    <col min="2829" max="2829" width="5.28515625" customWidth="1"/>
    <col min="2830" max="2830" width="5.7109375" customWidth="1"/>
    <col min="2831" max="2834" width="3.28515625" customWidth="1"/>
    <col min="2835" max="2835" width="1.7109375" customWidth="1"/>
    <col min="3073" max="3073" width="21.7109375" customWidth="1"/>
    <col min="3074" max="3074" width="18.7109375" customWidth="1"/>
    <col min="3075" max="3075" width="16.5703125" customWidth="1"/>
    <col min="3076" max="3076" width="23.42578125" customWidth="1"/>
    <col min="3077" max="3077" width="19" customWidth="1"/>
    <col min="3078" max="3078" width="14" customWidth="1"/>
    <col min="3079" max="3083" width="11.85546875" customWidth="1"/>
    <col min="3084" max="3084" width="15.7109375" customWidth="1"/>
    <col min="3085" max="3085" width="5.28515625" customWidth="1"/>
    <col min="3086" max="3086" width="5.7109375" customWidth="1"/>
    <col min="3087" max="3090" width="3.28515625" customWidth="1"/>
    <col min="3091" max="3091" width="1.7109375" customWidth="1"/>
    <col min="3329" max="3329" width="21.7109375" customWidth="1"/>
    <col min="3330" max="3330" width="18.7109375" customWidth="1"/>
    <col min="3331" max="3331" width="16.5703125" customWidth="1"/>
    <col min="3332" max="3332" width="23.42578125" customWidth="1"/>
    <col min="3333" max="3333" width="19" customWidth="1"/>
    <col min="3334" max="3334" width="14" customWidth="1"/>
    <col min="3335" max="3339" width="11.85546875" customWidth="1"/>
    <col min="3340" max="3340" width="15.7109375" customWidth="1"/>
    <col min="3341" max="3341" width="5.28515625" customWidth="1"/>
    <col min="3342" max="3342" width="5.7109375" customWidth="1"/>
    <col min="3343" max="3346" width="3.28515625" customWidth="1"/>
    <col min="3347" max="3347" width="1.7109375" customWidth="1"/>
    <col min="3585" max="3585" width="21.7109375" customWidth="1"/>
    <col min="3586" max="3586" width="18.7109375" customWidth="1"/>
    <col min="3587" max="3587" width="16.5703125" customWidth="1"/>
    <col min="3588" max="3588" width="23.42578125" customWidth="1"/>
    <col min="3589" max="3589" width="19" customWidth="1"/>
    <col min="3590" max="3590" width="14" customWidth="1"/>
    <col min="3591" max="3595" width="11.85546875" customWidth="1"/>
    <col min="3596" max="3596" width="15.7109375" customWidth="1"/>
    <col min="3597" max="3597" width="5.28515625" customWidth="1"/>
    <col min="3598" max="3598" width="5.7109375" customWidth="1"/>
    <col min="3599" max="3602" width="3.28515625" customWidth="1"/>
    <col min="3603" max="3603" width="1.7109375" customWidth="1"/>
    <col min="3841" max="3841" width="21.7109375" customWidth="1"/>
    <col min="3842" max="3842" width="18.7109375" customWidth="1"/>
    <col min="3843" max="3843" width="16.5703125" customWidth="1"/>
    <col min="3844" max="3844" width="23.42578125" customWidth="1"/>
    <col min="3845" max="3845" width="19" customWidth="1"/>
    <col min="3846" max="3846" width="14" customWidth="1"/>
    <col min="3847" max="3851" width="11.85546875" customWidth="1"/>
    <col min="3852" max="3852" width="15.7109375" customWidth="1"/>
    <col min="3853" max="3853" width="5.28515625" customWidth="1"/>
    <col min="3854" max="3854" width="5.7109375" customWidth="1"/>
    <col min="3855" max="3858" width="3.28515625" customWidth="1"/>
    <col min="3859" max="3859" width="1.7109375" customWidth="1"/>
    <col min="4097" max="4097" width="21.7109375" customWidth="1"/>
    <col min="4098" max="4098" width="18.7109375" customWidth="1"/>
    <col min="4099" max="4099" width="16.5703125" customWidth="1"/>
    <col min="4100" max="4100" width="23.42578125" customWidth="1"/>
    <col min="4101" max="4101" width="19" customWidth="1"/>
    <col min="4102" max="4102" width="14" customWidth="1"/>
    <col min="4103" max="4107" width="11.85546875" customWidth="1"/>
    <col min="4108" max="4108" width="15.7109375" customWidth="1"/>
    <col min="4109" max="4109" width="5.28515625" customWidth="1"/>
    <col min="4110" max="4110" width="5.7109375" customWidth="1"/>
    <col min="4111" max="4114" width="3.28515625" customWidth="1"/>
    <col min="4115" max="4115" width="1.7109375" customWidth="1"/>
    <col min="4353" max="4353" width="21.7109375" customWidth="1"/>
    <col min="4354" max="4354" width="18.7109375" customWidth="1"/>
    <col min="4355" max="4355" width="16.5703125" customWidth="1"/>
    <col min="4356" max="4356" width="23.42578125" customWidth="1"/>
    <col min="4357" max="4357" width="19" customWidth="1"/>
    <col min="4358" max="4358" width="14" customWidth="1"/>
    <col min="4359" max="4363" width="11.85546875" customWidth="1"/>
    <col min="4364" max="4364" width="15.7109375" customWidth="1"/>
    <col min="4365" max="4365" width="5.28515625" customWidth="1"/>
    <col min="4366" max="4366" width="5.7109375" customWidth="1"/>
    <col min="4367" max="4370" width="3.28515625" customWidth="1"/>
    <col min="4371" max="4371" width="1.7109375" customWidth="1"/>
    <col min="4609" max="4609" width="21.7109375" customWidth="1"/>
    <col min="4610" max="4610" width="18.7109375" customWidth="1"/>
    <col min="4611" max="4611" width="16.5703125" customWidth="1"/>
    <col min="4612" max="4612" width="23.42578125" customWidth="1"/>
    <col min="4613" max="4613" width="19" customWidth="1"/>
    <col min="4614" max="4614" width="14" customWidth="1"/>
    <col min="4615" max="4619" width="11.85546875" customWidth="1"/>
    <col min="4620" max="4620" width="15.7109375" customWidth="1"/>
    <col min="4621" max="4621" width="5.28515625" customWidth="1"/>
    <col min="4622" max="4622" width="5.7109375" customWidth="1"/>
    <col min="4623" max="4626" width="3.28515625" customWidth="1"/>
    <col min="4627" max="4627" width="1.7109375" customWidth="1"/>
    <col min="4865" max="4865" width="21.7109375" customWidth="1"/>
    <col min="4866" max="4866" width="18.7109375" customWidth="1"/>
    <col min="4867" max="4867" width="16.5703125" customWidth="1"/>
    <col min="4868" max="4868" width="23.42578125" customWidth="1"/>
    <col min="4869" max="4869" width="19" customWidth="1"/>
    <col min="4870" max="4870" width="14" customWidth="1"/>
    <col min="4871" max="4875" width="11.85546875" customWidth="1"/>
    <col min="4876" max="4876" width="15.7109375" customWidth="1"/>
    <col min="4877" max="4877" width="5.28515625" customWidth="1"/>
    <col min="4878" max="4878" width="5.7109375" customWidth="1"/>
    <col min="4879" max="4882" width="3.28515625" customWidth="1"/>
    <col min="4883" max="4883" width="1.7109375" customWidth="1"/>
    <col min="5121" max="5121" width="21.7109375" customWidth="1"/>
    <col min="5122" max="5122" width="18.7109375" customWidth="1"/>
    <col min="5123" max="5123" width="16.5703125" customWidth="1"/>
    <col min="5124" max="5124" width="23.42578125" customWidth="1"/>
    <col min="5125" max="5125" width="19" customWidth="1"/>
    <col min="5126" max="5126" width="14" customWidth="1"/>
    <col min="5127" max="5131" width="11.85546875" customWidth="1"/>
    <col min="5132" max="5132" width="15.7109375" customWidth="1"/>
    <col min="5133" max="5133" width="5.28515625" customWidth="1"/>
    <col min="5134" max="5134" width="5.7109375" customWidth="1"/>
    <col min="5135" max="5138" width="3.28515625" customWidth="1"/>
    <col min="5139" max="5139" width="1.7109375" customWidth="1"/>
    <col min="5377" max="5377" width="21.7109375" customWidth="1"/>
    <col min="5378" max="5378" width="18.7109375" customWidth="1"/>
    <col min="5379" max="5379" width="16.5703125" customWidth="1"/>
    <col min="5380" max="5380" width="23.42578125" customWidth="1"/>
    <col min="5381" max="5381" width="19" customWidth="1"/>
    <col min="5382" max="5382" width="14" customWidth="1"/>
    <col min="5383" max="5387" width="11.85546875" customWidth="1"/>
    <col min="5388" max="5388" width="15.7109375" customWidth="1"/>
    <col min="5389" max="5389" width="5.28515625" customWidth="1"/>
    <col min="5390" max="5390" width="5.7109375" customWidth="1"/>
    <col min="5391" max="5394" width="3.28515625" customWidth="1"/>
    <col min="5395" max="5395" width="1.7109375" customWidth="1"/>
    <col min="5633" max="5633" width="21.7109375" customWidth="1"/>
    <col min="5634" max="5634" width="18.7109375" customWidth="1"/>
    <col min="5635" max="5635" width="16.5703125" customWidth="1"/>
    <col min="5636" max="5636" width="23.42578125" customWidth="1"/>
    <col min="5637" max="5637" width="19" customWidth="1"/>
    <col min="5638" max="5638" width="14" customWidth="1"/>
    <col min="5639" max="5643" width="11.85546875" customWidth="1"/>
    <col min="5644" max="5644" width="15.7109375" customWidth="1"/>
    <col min="5645" max="5645" width="5.28515625" customWidth="1"/>
    <col min="5646" max="5646" width="5.7109375" customWidth="1"/>
    <col min="5647" max="5650" width="3.28515625" customWidth="1"/>
    <col min="5651" max="5651" width="1.7109375" customWidth="1"/>
    <col min="5889" max="5889" width="21.7109375" customWidth="1"/>
    <col min="5890" max="5890" width="18.7109375" customWidth="1"/>
    <col min="5891" max="5891" width="16.5703125" customWidth="1"/>
    <col min="5892" max="5892" width="23.42578125" customWidth="1"/>
    <col min="5893" max="5893" width="19" customWidth="1"/>
    <col min="5894" max="5894" width="14" customWidth="1"/>
    <col min="5895" max="5899" width="11.85546875" customWidth="1"/>
    <col min="5900" max="5900" width="15.7109375" customWidth="1"/>
    <col min="5901" max="5901" width="5.28515625" customWidth="1"/>
    <col min="5902" max="5902" width="5.7109375" customWidth="1"/>
    <col min="5903" max="5906" width="3.28515625" customWidth="1"/>
    <col min="5907" max="5907" width="1.7109375" customWidth="1"/>
    <col min="6145" max="6145" width="21.7109375" customWidth="1"/>
    <col min="6146" max="6146" width="18.7109375" customWidth="1"/>
    <col min="6147" max="6147" width="16.5703125" customWidth="1"/>
    <col min="6148" max="6148" width="23.42578125" customWidth="1"/>
    <col min="6149" max="6149" width="19" customWidth="1"/>
    <col min="6150" max="6150" width="14" customWidth="1"/>
    <col min="6151" max="6155" width="11.85546875" customWidth="1"/>
    <col min="6156" max="6156" width="15.7109375" customWidth="1"/>
    <col min="6157" max="6157" width="5.28515625" customWidth="1"/>
    <col min="6158" max="6158" width="5.7109375" customWidth="1"/>
    <col min="6159" max="6162" width="3.28515625" customWidth="1"/>
    <col min="6163" max="6163" width="1.7109375" customWidth="1"/>
    <col min="6401" max="6401" width="21.7109375" customWidth="1"/>
    <col min="6402" max="6402" width="18.7109375" customWidth="1"/>
    <col min="6403" max="6403" width="16.5703125" customWidth="1"/>
    <col min="6404" max="6404" width="23.42578125" customWidth="1"/>
    <col min="6405" max="6405" width="19" customWidth="1"/>
    <col min="6406" max="6406" width="14" customWidth="1"/>
    <col min="6407" max="6411" width="11.85546875" customWidth="1"/>
    <col min="6412" max="6412" width="15.7109375" customWidth="1"/>
    <col min="6413" max="6413" width="5.28515625" customWidth="1"/>
    <col min="6414" max="6414" width="5.7109375" customWidth="1"/>
    <col min="6415" max="6418" width="3.28515625" customWidth="1"/>
    <col min="6419" max="6419" width="1.7109375" customWidth="1"/>
    <col min="6657" max="6657" width="21.7109375" customWidth="1"/>
    <col min="6658" max="6658" width="18.7109375" customWidth="1"/>
    <col min="6659" max="6659" width="16.5703125" customWidth="1"/>
    <col min="6660" max="6660" width="23.42578125" customWidth="1"/>
    <col min="6661" max="6661" width="19" customWidth="1"/>
    <col min="6662" max="6662" width="14" customWidth="1"/>
    <col min="6663" max="6667" width="11.85546875" customWidth="1"/>
    <col min="6668" max="6668" width="15.7109375" customWidth="1"/>
    <col min="6669" max="6669" width="5.28515625" customWidth="1"/>
    <col min="6670" max="6670" width="5.7109375" customWidth="1"/>
    <col min="6671" max="6674" width="3.28515625" customWidth="1"/>
    <col min="6675" max="6675" width="1.7109375" customWidth="1"/>
    <col min="6913" max="6913" width="21.7109375" customWidth="1"/>
    <col min="6914" max="6914" width="18.7109375" customWidth="1"/>
    <col min="6915" max="6915" width="16.5703125" customWidth="1"/>
    <col min="6916" max="6916" width="23.42578125" customWidth="1"/>
    <col min="6917" max="6917" width="19" customWidth="1"/>
    <col min="6918" max="6918" width="14" customWidth="1"/>
    <col min="6919" max="6923" width="11.85546875" customWidth="1"/>
    <col min="6924" max="6924" width="15.7109375" customWidth="1"/>
    <col min="6925" max="6925" width="5.28515625" customWidth="1"/>
    <col min="6926" max="6926" width="5.7109375" customWidth="1"/>
    <col min="6927" max="6930" width="3.28515625" customWidth="1"/>
    <col min="6931" max="6931" width="1.7109375" customWidth="1"/>
    <col min="7169" max="7169" width="21.7109375" customWidth="1"/>
    <col min="7170" max="7170" width="18.7109375" customWidth="1"/>
    <col min="7171" max="7171" width="16.5703125" customWidth="1"/>
    <col min="7172" max="7172" width="23.42578125" customWidth="1"/>
    <col min="7173" max="7173" width="19" customWidth="1"/>
    <col min="7174" max="7174" width="14" customWidth="1"/>
    <col min="7175" max="7179" width="11.85546875" customWidth="1"/>
    <col min="7180" max="7180" width="15.7109375" customWidth="1"/>
    <col min="7181" max="7181" width="5.28515625" customWidth="1"/>
    <col min="7182" max="7182" width="5.7109375" customWidth="1"/>
    <col min="7183" max="7186" width="3.28515625" customWidth="1"/>
    <col min="7187" max="7187" width="1.7109375" customWidth="1"/>
    <col min="7425" max="7425" width="21.7109375" customWidth="1"/>
    <col min="7426" max="7426" width="18.7109375" customWidth="1"/>
    <col min="7427" max="7427" width="16.5703125" customWidth="1"/>
    <col min="7428" max="7428" width="23.42578125" customWidth="1"/>
    <col min="7429" max="7429" width="19" customWidth="1"/>
    <col min="7430" max="7430" width="14" customWidth="1"/>
    <col min="7431" max="7435" width="11.85546875" customWidth="1"/>
    <col min="7436" max="7436" width="15.7109375" customWidth="1"/>
    <col min="7437" max="7437" width="5.28515625" customWidth="1"/>
    <col min="7438" max="7438" width="5.7109375" customWidth="1"/>
    <col min="7439" max="7442" width="3.28515625" customWidth="1"/>
    <col min="7443" max="7443" width="1.7109375" customWidth="1"/>
    <col min="7681" max="7681" width="21.7109375" customWidth="1"/>
    <col min="7682" max="7682" width="18.7109375" customWidth="1"/>
    <col min="7683" max="7683" width="16.5703125" customWidth="1"/>
    <col min="7684" max="7684" width="23.42578125" customWidth="1"/>
    <col min="7685" max="7685" width="19" customWidth="1"/>
    <col min="7686" max="7686" width="14" customWidth="1"/>
    <col min="7687" max="7691" width="11.85546875" customWidth="1"/>
    <col min="7692" max="7692" width="15.7109375" customWidth="1"/>
    <col min="7693" max="7693" width="5.28515625" customWidth="1"/>
    <col min="7694" max="7694" width="5.7109375" customWidth="1"/>
    <col min="7695" max="7698" width="3.28515625" customWidth="1"/>
    <col min="7699" max="7699" width="1.7109375" customWidth="1"/>
    <col min="7937" max="7937" width="21.7109375" customWidth="1"/>
    <col min="7938" max="7938" width="18.7109375" customWidth="1"/>
    <col min="7939" max="7939" width="16.5703125" customWidth="1"/>
    <col min="7940" max="7940" width="23.42578125" customWidth="1"/>
    <col min="7941" max="7941" width="19" customWidth="1"/>
    <col min="7942" max="7942" width="14" customWidth="1"/>
    <col min="7943" max="7947" width="11.85546875" customWidth="1"/>
    <col min="7948" max="7948" width="15.7109375" customWidth="1"/>
    <col min="7949" max="7949" width="5.28515625" customWidth="1"/>
    <col min="7950" max="7950" width="5.7109375" customWidth="1"/>
    <col min="7951" max="7954" width="3.28515625" customWidth="1"/>
    <col min="7955" max="7955" width="1.7109375" customWidth="1"/>
    <col min="8193" max="8193" width="21.7109375" customWidth="1"/>
    <col min="8194" max="8194" width="18.7109375" customWidth="1"/>
    <col min="8195" max="8195" width="16.5703125" customWidth="1"/>
    <col min="8196" max="8196" width="23.42578125" customWidth="1"/>
    <col min="8197" max="8197" width="19" customWidth="1"/>
    <col min="8198" max="8198" width="14" customWidth="1"/>
    <col min="8199" max="8203" width="11.85546875" customWidth="1"/>
    <col min="8204" max="8204" width="15.7109375" customWidth="1"/>
    <col min="8205" max="8205" width="5.28515625" customWidth="1"/>
    <col min="8206" max="8206" width="5.7109375" customWidth="1"/>
    <col min="8207" max="8210" width="3.28515625" customWidth="1"/>
    <col min="8211" max="8211" width="1.7109375" customWidth="1"/>
    <col min="8449" max="8449" width="21.7109375" customWidth="1"/>
    <col min="8450" max="8450" width="18.7109375" customWidth="1"/>
    <col min="8451" max="8451" width="16.5703125" customWidth="1"/>
    <col min="8452" max="8452" width="23.42578125" customWidth="1"/>
    <col min="8453" max="8453" width="19" customWidth="1"/>
    <col min="8454" max="8454" width="14" customWidth="1"/>
    <col min="8455" max="8459" width="11.85546875" customWidth="1"/>
    <col min="8460" max="8460" width="15.7109375" customWidth="1"/>
    <col min="8461" max="8461" width="5.28515625" customWidth="1"/>
    <col min="8462" max="8462" width="5.7109375" customWidth="1"/>
    <col min="8463" max="8466" width="3.28515625" customWidth="1"/>
    <col min="8467" max="8467" width="1.7109375" customWidth="1"/>
    <col min="8705" max="8705" width="21.7109375" customWidth="1"/>
    <col min="8706" max="8706" width="18.7109375" customWidth="1"/>
    <col min="8707" max="8707" width="16.5703125" customWidth="1"/>
    <col min="8708" max="8708" width="23.42578125" customWidth="1"/>
    <col min="8709" max="8709" width="19" customWidth="1"/>
    <col min="8710" max="8710" width="14" customWidth="1"/>
    <col min="8711" max="8715" width="11.85546875" customWidth="1"/>
    <col min="8716" max="8716" width="15.7109375" customWidth="1"/>
    <col min="8717" max="8717" width="5.28515625" customWidth="1"/>
    <col min="8718" max="8718" width="5.7109375" customWidth="1"/>
    <col min="8719" max="8722" width="3.28515625" customWidth="1"/>
    <col min="8723" max="8723" width="1.7109375" customWidth="1"/>
    <col min="8961" max="8961" width="21.7109375" customWidth="1"/>
    <col min="8962" max="8962" width="18.7109375" customWidth="1"/>
    <col min="8963" max="8963" width="16.5703125" customWidth="1"/>
    <col min="8964" max="8964" width="23.42578125" customWidth="1"/>
    <col min="8965" max="8965" width="19" customWidth="1"/>
    <col min="8966" max="8966" width="14" customWidth="1"/>
    <col min="8967" max="8971" width="11.85546875" customWidth="1"/>
    <col min="8972" max="8972" width="15.7109375" customWidth="1"/>
    <col min="8973" max="8973" width="5.28515625" customWidth="1"/>
    <col min="8974" max="8974" width="5.7109375" customWidth="1"/>
    <col min="8975" max="8978" width="3.28515625" customWidth="1"/>
    <col min="8979" max="8979" width="1.7109375" customWidth="1"/>
    <col min="9217" max="9217" width="21.7109375" customWidth="1"/>
    <col min="9218" max="9218" width="18.7109375" customWidth="1"/>
    <col min="9219" max="9219" width="16.5703125" customWidth="1"/>
    <col min="9220" max="9220" width="23.42578125" customWidth="1"/>
    <col min="9221" max="9221" width="19" customWidth="1"/>
    <col min="9222" max="9222" width="14" customWidth="1"/>
    <col min="9223" max="9227" width="11.85546875" customWidth="1"/>
    <col min="9228" max="9228" width="15.7109375" customWidth="1"/>
    <col min="9229" max="9229" width="5.28515625" customWidth="1"/>
    <col min="9230" max="9230" width="5.7109375" customWidth="1"/>
    <col min="9231" max="9234" width="3.28515625" customWidth="1"/>
    <col min="9235" max="9235" width="1.7109375" customWidth="1"/>
    <col min="9473" max="9473" width="21.7109375" customWidth="1"/>
    <col min="9474" max="9474" width="18.7109375" customWidth="1"/>
    <col min="9475" max="9475" width="16.5703125" customWidth="1"/>
    <col min="9476" max="9476" width="23.42578125" customWidth="1"/>
    <col min="9477" max="9477" width="19" customWidth="1"/>
    <col min="9478" max="9478" width="14" customWidth="1"/>
    <col min="9479" max="9483" width="11.85546875" customWidth="1"/>
    <col min="9484" max="9484" width="15.7109375" customWidth="1"/>
    <col min="9485" max="9485" width="5.28515625" customWidth="1"/>
    <col min="9486" max="9486" width="5.7109375" customWidth="1"/>
    <col min="9487" max="9490" width="3.28515625" customWidth="1"/>
    <col min="9491" max="9491" width="1.7109375" customWidth="1"/>
    <col min="9729" max="9729" width="21.7109375" customWidth="1"/>
    <col min="9730" max="9730" width="18.7109375" customWidth="1"/>
    <col min="9731" max="9731" width="16.5703125" customWidth="1"/>
    <col min="9732" max="9732" width="23.42578125" customWidth="1"/>
    <col min="9733" max="9733" width="19" customWidth="1"/>
    <col min="9734" max="9734" width="14" customWidth="1"/>
    <col min="9735" max="9739" width="11.85546875" customWidth="1"/>
    <col min="9740" max="9740" width="15.7109375" customWidth="1"/>
    <col min="9741" max="9741" width="5.28515625" customWidth="1"/>
    <col min="9742" max="9742" width="5.7109375" customWidth="1"/>
    <col min="9743" max="9746" width="3.28515625" customWidth="1"/>
    <col min="9747" max="9747" width="1.7109375" customWidth="1"/>
    <col min="9985" max="9985" width="21.7109375" customWidth="1"/>
    <col min="9986" max="9986" width="18.7109375" customWidth="1"/>
    <col min="9987" max="9987" width="16.5703125" customWidth="1"/>
    <col min="9988" max="9988" width="23.42578125" customWidth="1"/>
    <col min="9989" max="9989" width="19" customWidth="1"/>
    <col min="9990" max="9990" width="14" customWidth="1"/>
    <col min="9991" max="9995" width="11.85546875" customWidth="1"/>
    <col min="9996" max="9996" width="15.7109375" customWidth="1"/>
    <col min="9997" max="9997" width="5.28515625" customWidth="1"/>
    <col min="9998" max="9998" width="5.7109375" customWidth="1"/>
    <col min="9999" max="10002" width="3.28515625" customWidth="1"/>
    <col min="10003" max="10003" width="1.7109375" customWidth="1"/>
    <col min="10241" max="10241" width="21.7109375" customWidth="1"/>
    <col min="10242" max="10242" width="18.7109375" customWidth="1"/>
    <col min="10243" max="10243" width="16.5703125" customWidth="1"/>
    <col min="10244" max="10244" width="23.42578125" customWidth="1"/>
    <col min="10245" max="10245" width="19" customWidth="1"/>
    <col min="10246" max="10246" width="14" customWidth="1"/>
    <col min="10247" max="10251" width="11.85546875" customWidth="1"/>
    <col min="10252" max="10252" width="15.7109375" customWidth="1"/>
    <col min="10253" max="10253" width="5.28515625" customWidth="1"/>
    <col min="10254" max="10254" width="5.7109375" customWidth="1"/>
    <col min="10255" max="10258" width="3.28515625" customWidth="1"/>
    <col min="10259" max="10259" width="1.7109375" customWidth="1"/>
    <col min="10497" max="10497" width="21.7109375" customWidth="1"/>
    <col min="10498" max="10498" width="18.7109375" customWidth="1"/>
    <col min="10499" max="10499" width="16.5703125" customWidth="1"/>
    <col min="10500" max="10500" width="23.42578125" customWidth="1"/>
    <col min="10501" max="10501" width="19" customWidth="1"/>
    <col min="10502" max="10502" width="14" customWidth="1"/>
    <col min="10503" max="10507" width="11.85546875" customWidth="1"/>
    <col min="10508" max="10508" width="15.7109375" customWidth="1"/>
    <col min="10509" max="10509" width="5.28515625" customWidth="1"/>
    <col min="10510" max="10510" width="5.7109375" customWidth="1"/>
    <col min="10511" max="10514" width="3.28515625" customWidth="1"/>
    <col min="10515" max="10515" width="1.7109375" customWidth="1"/>
    <col min="10753" max="10753" width="21.7109375" customWidth="1"/>
    <col min="10754" max="10754" width="18.7109375" customWidth="1"/>
    <col min="10755" max="10755" width="16.5703125" customWidth="1"/>
    <col min="10756" max="10756" width="23.42578125" customWidth="1"/>
    <col min="10757" max="10757" width="19" customWidth="1"/>
    <col min="10758" max="10758" width="14" customWidth="1"/>
    <col min="10759" max="10763" width="11.85546875" customWidth="1"/>
    <col min="10764" max="10764" width="15.7109375" customWidth="1"/>
    <col min="10765" max="10765" width="5.28515625" customWidth="1"/>
    <col min="10766" max="10766" width="5.7109375" customWidth="1"/>
    <col min="10767" max="10770" width="3.28515625" customWidth="1"/>
    <col min="10771" max="10771" width="1.7109375" customWidth="1"/>
    <col min="11009" max="11009" width="21.7109375" customWidth="1"/>
    <col min="11010" max="11010" width="18.7109375" customWidth="1"/>
    <col min="11011" max="11011" width="16.5703125" customWidth="1"/>
    <col min="11012" max="11012" width="23.42578125" customWidth="1"/>
    <col min="11013" max="11013" width="19" customWidth="1"/>
    <col min="11014" max="11014" width="14" customWidth="1"/>
    <col min="11015" max="11019" width="11.85546875" customWidth="1"/>
    <col min="11020" max="11020" width="15.7109375" customWidth="1"/>
    <col min="11021" max="11021" width="5.28515625" customWidth="1"/>
    <col min="11022" max="11022" width="5.7109375" customWidth="1"/>
    <col min="11023" max="11026" width="3.28515625" customWidth="1"/>
    <col min="11027" max="11027" width="1.7109375" customWidth="1"/>
    <col min="11265" max="11265" width="21.7109375" customWidth="1"/>
    <col min="11266" max="11266" width="18.7109375" customWidth="1"/>
    <col min="11267" max="11267" width="16.5703125" customWidth="1"/>
    <col min="11268" max="11268" width="23.42578125" customWidth="1"/>
    <col min="11269" max="11269" width="19" customWidth="1"/>
    <col min="11270" max="11270" width="14" customWidth="1"/>
    <col min="11271" max="11275" width="11.85546875" customWidth="1"/>
    <col min="11276" max="11276" width="15.7109375" customWidth="1"/>
    <col min="11277" max="11277" width="5.28515625" customWidth="1"/>
    <col min="11278" max="11278" width="5.7109375" customWidth="1"/>
    <col min="11279" max="11282" width="3.28515625" customWidth="1"/>
    <col min="11283" max="11283" width="1.7109375" customWidth="1"/>
    <col min="11521" max="11521" width="21.7109375" customWidth="1"/>
    <col min="11522" max="11522" width="18.7109375" customWidth="1"/>
    <col min="11523" max="11523" width="16.5703125" customWidth="1"/>
    <col min="11524" max="11524" width="23.42578125" customWidth="1"/>
    <col min="11525" max="11525" width="19" customWidth="1"/>
    <col min="11526" max="11526" width="14" customWidth="1"/>
    <col min="11527" max="11531" width="11.85546875" customWidth="1"/>
    <col min="11532" max="11532" width="15.7109375" customWidth="1"/>
    <col min="11533" max="11533" width="5.28515625" customWidth="1"/>
    <col min="11534" max="11534" width="5.7109375" customWidth="1"/>
    <col min="11535" max="11538" width="3.28515625" customWidth="1"/>
    <col min="11539" max="11539" width="1.7109375" customWidth="1"/>
    <col min="11777" max="11777" width="21.7109375" customWidth="1"/>
    <col min="11778" max="11778" width="18.7109375" customWidth="1"/>
    <col min="11779" max="11779" width="16.5703125" customWidth="1"/>
    <col min="11780" max="11780" width="23.42578125" customWidth="1"/>
    <col min="11781" max="11781" width="19" customWidth="1"/>
    <col min="11782" max="11782" width="14" customWidth="1"/>
    <col min="11783" max="11787" width="11.85546875" customWidth="1"/>
    <col min="11788" max="11788" width="15.7109375" customWidth="1"/>
    <col min="11789" max="11789" width="5.28515625" customWidth="1"/>
    <col min="11790" max="11790" width="5.7109375" customWidth="1"/>
    <col min="11791" max="11794" width="3.28515625" customWidth="1"/>
    <col min="11795" max="11795" width="1.7109375" customWidth="1"/>
    <col min="12033" max="12033" width="21.7109375" customWidth="1"/>
    <col min="12034" max="12034" width="18.7109375" customWidth="1"/>
    <col min="12035" max="12035" width="16.5703125" customWidth="1"/>
    <col min="12036" max="12036" width="23.42578125" customWidth="1"/>
    <col min="12037" max="12037" width="19" customWidth="1"/>
    <col min="12038" max="12038" width="14" customWidth="1"/>
    <col min="12039" max="12043" width="11.85546875" customWidth="1"/>
    <col min="12044" max="12044" width="15.7109375" customWidth="1"/>
    <col min="12045" max="12045" width="5.28515625" customWidth="1"/>
    <col min="12046" max="12046" width="5.7109375" customWidth="1"/>
    <col min="12047" max="12050" width="3.28515625" customWidth="1"/>
    <col min="12051" max="12051" width="1.7109375" customWidth="1"/>
    <col min="12289" max="12289" width="21.7109375" customWidth="1"/>
    <col min="12290" max="12290" width="18.7109375" customWidth="1"/>
    <col min="12291" max="12291" width="16.5703125" customWidth="1"/>
    <col min="12292" max="12292" width="23.42578125" customWidth="1"/>
    <col min="12293" max="12293" width="19" customWidth="1"/>
    <col min="12294" max="12294" width="14" customWidth="1"/>
    <col min="12295" max="12299" width="11.85546875" customWidth="1"/>
    <col min="12300" max="12300" width="15.7109375" customWidth="1"/>
    <col min="12301" max="12301" width="5.28515625" customWidth="1"/>
    <col min="12302" max="12302" width="5.7109375" customWidth="1"/>
    <col min="12303" max="12306" width="3.28515625" customWidth="1"/>
    <col min="12307" max="12307" width="1.7109375" customWidth="1"/>
    <col min="12545" max="12545" width="21.7109375" customWidth="1"/>
    <col min="12546" max="12546" width="18.7109375" customWidth="1"/>
    <col min="12547" max="12547" width="16.5703125" customWidth="1"/>
    <col min="12548" max="12548" width="23.42578125" customWidth="1"/>
    <col min="12549" max="12549" width="19" customWidth="1"/>
    <col min="12550" max="12550" width="14" customWidth="1"/>
    <col min="12551" max="12555" width="11.85546875" customWidth="1"/>
    <col min="12556" max="12556" width="15.7109375" customWidth="1"/>
    <col min="12557" max="12557" width="5.28515625" customWidth="1"/>
    <col min="12558" max="12558" width="5.7109375" customWidth="1"/>
    <col min="12559" max="12562" width="3.28515625" customWidth="1"/>
    <col min="12563" max="12563" width="1.7109375" customWidth="1"/>
    <col min="12801" max="12801" width="21.7109375" customWidth="1"/>
    <col min="12802" max="12802" width="18.7109375" customWidth="1"/>
    <col min="12803" max="12803" width="16.5703125" customWidth="1"/>
    <col min="12804" max="12804" width="23.42578125" customWidth="1"/>
    <col min="12805" max="12805" width="19" customWidth="1"/>
    <col min="12806" max="12806" width="14" customWidth="1"/>
    <col min="12807" max="12811" width="11.85546875" customWidth="1"/>
    <col min="12812" max="12812" width="15.7109375" customWidth="1"/>
    <col min="12813" max="12813" width="5.28515625" customWidth="1"/>
    <col min="12814" max="12814" width="5.7109375" customWidth="1"/>
    <col min="12815" max="12818" width="3.28515625" customWidth="1"/>
    <col min="12819" max="12819" width="1.7109375" customWidth="1"/>
    <col min="13057" max="13057" width="21.7109375" customWidth="1"/>
    <col min="13058" max="13058" width="18.7109375" customWidth="1"/>
    <col min="13059" max="13059" width="16.5703125" customWidth="1"/>
    <col min="13060" max="13060" width="23.42578125" customWidth="1"/>
    <col min="13061" max="13061" width="19" customWidth="1"/>
    <col min="13062" max="13062" width="14" customWidth="1"/>
    <col min="13063" max="13067" width="11.85546875" customWidth="1"/>
    <col min="13068" max="13068" width="15.7109375" customWidth="1"/>
    <col min="13069" max="13069" width="5.28515625" customWidth="1"/>
    <col min="13070" max="13070" width="5.7109375" customWidth="1"/>
    <col min="13071" max="13074" width="3.28515625" customWidth="1"/>
    <col min="13075" max="13075" width="1.7109375" customWidth="1"/>
    <col min="13313" max="13313" width="21.7109375" customWidth="1"/>
    <col min="13314" max="13314" width="18.7109375" customWidth="1"/>
    <col min="13315" max="13315" width="16.5703125" customWidth="1"/>
    <col min="13316" max="13316" width="23.42578125" customWidth="1"/>
    <col min="13317" max="13317" width="19" customWidth="1"/>
    <col min="13318" max="13318" width="14" customWidth="1"/>
    <col min="13319" max="13323" width="11.85546875" customWidth="1"/>
    <col min="13324" max="13324" width="15.7109375" customWidth="1"/>
    <col min="13325" max="13325" width="5.28515625" customWidth="1"/>
    <col min="13326" max="13326" width="5.7109375" customWidth="1"/>
    <col min="13327" max="13330" width="3.28515625" customWidth="1"/>
    <col min="13331" max="13331" width="1.7109375" customWidth="1"/>
    <col min="13569" max="13569" width="21.7109375" customWidth="1"/>
    <col min="13570" max="13570" width="18.7109375" customWidth="1"/>
    <col min="13571" max="13571" width="16.5703125" customWidth="1"/>
    <col min="13572" max="13572" width="23.42578125" customWidth="1"/>
    <col min="13573" max="13573" width="19" customWidth="1"/>
    <col min="13574" max="13574" width="14" customWidth="1"/>
    <col min="13575" max="13579" width="11.85546875" customWidth="1"/>
    <col min="13580" max="13580" width="15.7109375" customWidth="1"/>
    <col min="13581" max="13581" width="5.28515625" customWidth="1"/>
    <col min="13582" max="13582" width="5.7109375" customWidth="1"/>
    <col min="13583" max="13586" width="3.28515625" customWidth="1"/>
    <col min="13587" max="13587" width="1.7109375" customWidth="1"/>
    <col min="13825" max="13825" width="21.7109375" customWidth="1"/>
    <col min="13826" max="13826" width="18.7109375" customWidth="1"/>
    <col min="13827" max="13827" width="16.5703125" customWidth="1"/>
    <col min="13828" max="13828" width="23.42578125" customWidth="1"/>
    <col min="13829" max="13829" width="19" customWidth="1"/>
    <col min="13830" max="13830" width="14" customWidth="1"/>
    <col min="13831" max="13835" width="11.85546875" customWidth="1"/>
    <col min="13836" max="13836" width="15.7109375" customWidth="1"/>
    <col min="13837" max="13837" width="5.28515625" customWidth="1"/>
    <col min="13838" max="13838" width="5.7109375" customWidth="1"/>
    <col min="13839" max="13842" width="3.28515625" customWidth="1"/>
    <col min="13843" max="13843" width="1.7109375" customWidth="1"/>
    <col min="14081" max="14081" width="21.7109375" customWidth="1"/>
    <col min="14082" max="14082" width="18.7109375" customWidth="1"/>
    <col min="14083" max="14083" width="16.5703125" customWidth="1"/>
    <col min="14084" max="14084" width="23.42578125" customWidth="1"/>
    <col min="14085" max="14085" width="19" customWidth="1"/>
    <col min="14086" max="14086" width="14" customWidth="1"/>
    <col min="14087" max="14091" width="11.85546875" customWidth="1"/>
    <col min="14092" max="14092" width="15.7109375" customWidth="1"/>
    <col min="14093" max="14093" width="5.28515625" customWidth="1"/>
    <col min="14094" max="14094" width="5.7109375" customWidth="1"/>
    <col min="14095" max="14098" width="3.28515625" customWidth="1"/>
    <col min="14099" max="14099" width="1.7109375" customWidth="1"/>
    <col min="14337" max="14337" width="21.7109375" customWidth="1"/>
    <col min="14338" max="14338" width="18.7109375" customWidth="1"/>
    <col min="14339" max="14339" width="16.5703125" customWidth="1"/>
    <col min="14340" max="14340" width="23.42578125" customWidth="1"/>
    <col min="14341" max="14341" width="19" customWidth="1"/>
    <col min="14342" max="14342" width="14" customWidth="1"/>
    <col min="14343" max="14347" width="11.85546875" customWidth="1"/>
    <col min="14348" max="14348" width="15.7109375" customWidth="1"/>
    <col min="14349" max="14349" width="5.28515625" customWidth="1"/>
    <col min="14350" max="14350" width="5.7109375" customWidth="1"/>
    <col min="14351" max="14354" width="3.28515625" customWidth="1"/>
    <col min="14355" max="14355" width="1.7109375" customWidth="1"/>
    <col min="14593" max="14593" width="21.7109375" customWidth="1"/>
    <col min="14594" max="14594" width="18.7109375" customWidth="1"/>
    <col min="14595" max="14595" width="16.5703125" customWidth="1"/>
    <col min="14596" max="14596" width="23.42578125" customWidth="1"/>
    <col min="14597" max="14597" width="19" customWidth="1"/>
    <col min="14598" max="14598" width="14" customWidth="1"/>
    <col min="14599" max="14603" width="11.85546875" customWidth="1"/>
    <col min="14604" max="14604" width="15.7109375" customWidth="1"/>
    <col min="14605" max="14605" width="5.28515625" customWidth="1"/>
    <col min="14606" max="14606" width="5.7109375" customWidth="1"/>
    <col min="14607" max="14610" width="3.28515625" customWidth="1"/>
    <col min="14611" max="14611" width="1.7109375" customWidth="1"/>
    <col min="14849" max="14849" width="21.7109375" customWidth="1"/>
    <col min="14850" max="14850" width="18.7109375" customWidth="1"/>
    <col min="14851" max="14851" width="16.5703125" customWidth="1"/>
    <col min="14852" max="14852" width="23.42578125" customWidth="1"/>
    <col min="14853" max="14853" width="19" customWidth="1"/>
    <col min="14854" max="14854" width="14" customWidth="1"/>
    <col min="14855" max="14859" width="11.85546875" customWidth="1"/>
    <col min="14860" max="14860" width="15.7109375" customWidth="1"/>
    <col min="14861" max="14861" width="5.28515625" customWidth="1"/>
    <col min="14862" max="14862" width="5.7109375" customWidth="1"/>
    <col min="14863" max="14866" width="3.28515625" customWidth="1"/>
    <col min="14867" max="14867" width="1.7109375" customWidth="1"/>
    <col min="15105" max="15105" width="21.7109375" customWidth="1"/>
    <col min="15106" max="15106" width="18.7109375" customWidth="1"/>
    <col min="15107" max="15107" width="16.5703125" customWidth="1"/>
    <col min="15108" max="15108" width="23.42578125" customWidth="1"/>
    <col min="15109" max="15109" width="19" customWidth="1"/>
    <col min="15110" max="15110" width="14" customWidth="1"/>
    <col min="15111" max="15115" width="11.85546875" customWidth="1"/>
    <col min="15116" max="15116" width="15.7109375" customWidth="1"/>
    <col min="15117" max="15117" width="5.28515625" customWidth="1"/>
    <col min="15118" max="15118" width="5.7109375" customWidth="1"/>
    <col min="15119" max="15122" width="3.28515625" customWidth="1"/>
    <col min="15123" max="15123" width="1.7109375" customWidth="1"/>
    <col min="15361" max="15361" width="21.7109375" customWidth="1"/>
    <col min="15362" max="15362" width="18.7109375" customWidth="1"/>
    <col min="15363" max="15363" width="16.5703125" customWidth="1"/>
    <col min="15364" max="15364" width="23.42578125" customWidth="1"/>
    <col min="15365" max="15365" width="19" customWidth="1"/>
    <col min="15366" max="15366" width="14" customWidth="1"/>
    <col min="15367" max="15371" width="11.85546875" customWidth="1"/>
    <col min="15372" max="15372" width="15.7109375" customWidth="1"/>
    <col min="15373" max="15373" width="5.28515625" customWidth="1"/>
    <col min="15374" max="15374" width="5.7109375" customWidth="1"/>
    <col min="15375" max="15378" width="3.28515625" customWidth="1"/>
    <col min="15379" max="15379" width="1.7109375" customWidth="1"/>
    <col min="15617" max="15617" width="21.7109375" customWidth="1"/>
    <col min="15618" max="15618" width="18.7109375" customWidth="1"/>
    <col min="15619" max="15619" width="16.5703125" customWidth="1"/>
    <col min="15620" max="15620" width="23.42578125" customWidth="1"/>
    <col min="15621" max="15621" width="19" customWidth="1"/>
    <col min="15622" max="15622" width="14" customWidth="1"/>
    <col min="15623" max="15627" width="11.85546875" customWidth="1"/>
    <col min="15628" max="15628" width="15.7109375" customWidth="1"/>
    <col min="15629" max="15629" width="5.28515625" customWidth="1"/>
    <col min="15630" max="15630" width="5.7109375" customWidth="1"/>
    <col min="15631" max="15634" width="3.28515625" customWidth="1"/>
    <col min="15635" max="15635" width="1.7109375" customWidth="1"/>
    <col min="15873" max="15873" width="21.7109375" customWidth="1"/>
    <col min="15874" max="15874" width="18.7109375" customWidth="1"/>
    <col min="15875" max="15875" width="16.5703125" customWidth="1"/>
    <col min="15876" max="15876" width="23.42578125" customWidth="1"/>
    <col min="15877" max="15877" width="19" customWidth="1"/>
    <col min="15878" max="15878" width="14" customWidth="1"/>
    <col min="15879" max="15883" width="11.85546875" customWidth="1"/>
    <col min="15884" max="15884" width="15.7109375" customWidth="1"/>
    <col min="15885" max="15885" width="5.28515625" customWidth="1"/>
    <col min="15886" max="15886" width="5.7109375" customWidth="1"/>
    <col min="15887" max="15890" width="3.28515625" customWidth="1"/>
    <col min="15891" max="15891" width="1.7109375" customWidth="1"/>
    <col min="16129" max="16129" width="21.7109375" customWidth="1"/>
    <col min="16130" max="16130" width="18.7109375" customWidth="1"/>
    <col min="16131" max="16131" width="16.5703125" customWidth="1"/>
    <col min="16132" max="16132" width="23.42578125" customWidth="1"/>
    <col min="16133" max="16133" width="19" customWidth="1"/>
    <col min="16134" max="16134" width="14" customWidth="1"/>
    <col min="16135" max="16139" width="11.85546875" customWidth="1"/>
    <col min="16140" max="16140" width="15.7109375" customWidth="1"/>
    <col min="16141" max="16141" width="5.28515625" customWidth="1"/>
    <col min="16142" max="16142" width="5.7109375" customWidth="1"/>
    <col min="16143" max="16146" width="3.28515625" customWidth="1"/>
    <col min="16147" max="16147" width="1.7109375" customWidth="1"/>
  </cols>
  <sheetData>
    <row r="1" spans="1:22" s="82" customFormat="1" ht="24.95" customHeight="1" x14ac:dyDescent="0.25">
      <c r="A1" s="151" t="s">
        <v>464</v>
      </c>
      <c r="B1" s="151" t="s">
        <v>231</v>
      </c>
      <c r="C1" s="151"/>
      <c r="D1" s="151"/>
      <c r="E1" s="227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</row>
    <row r="2" spans="1:22" s="82" customFormat="1" ht="24.95" customHeight="1" x14ac:dyDescent="0.25">
      <c r="A2" s="151" t="s">
        <v>465</v>
      </c>
      <c r="B2" s="153" t="s">
        <v>239</v>
      </c>
      <c r="C2" s="154"/>
      <c r="D2" s="151"/>
      <c r="E2" s="227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</row>
    <row r="3" spans="1:22" s="82" customFormat="1" ht="24.95" customHeight="1" x14ac:dyDescent="0.3">
      <c r="A3" s="151" t="s">
        <v>466</v>
      </c>
      <c r="B3" s="228" t="s">
        <v>467</v>
      </c>
      <c r="C3" s="228"/>
      <c r="D3" s="229"/>
      <c r="E3" s="230"/>
      <c r="F3" s="204"/>
      <c r="G3" s="205"/>
      <c r="H3" s="205"/>
      <c r="I3" s="205"/>
      <c r="J3" s="205"/>
      <c r="K3" s="205"/>
      <c r="L3" s="205"/>
      <c r="M3" s="205"/>
      <c r="N3" s="205"/>
      <c r="O3" s="206"/>
      <c r="P3" s="205"/>
    </row>
    <row r="4" spans="1:22" s="82" customFormat="1" ht="24.95" customHeight="1" x14ac:dyDescent="0.25">
      <c r="A4" s="151" t="s">
        <v>468</v>
      </c>
      <c r="B4" s="155" t="s">
        <v>237</v>
      </c>
      <c r="C4" s="151"/>
      <c r="D4" s="151"/>
      <c r="E4" s="203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</row>
    <row r="5" spans="1:22" s="82" customFormat="1" ht="35.1" customHeight="1" x14ac:dyDescent="0.25">
      <c r="A5" s="155" t="s">
        <v>233</v>
      </c>
      <c r="B5" s="405" t="s">
        <v>469</v>
      </c>
      <c r="C5" s="405"/>
      <c r="D5" s="405"/>
      <c r="E5" s="203"/>
      <c r="F5" s="420"/>
      <c r="G5" s="420"/>
      <c r="H5" s="420"/>
      <c r="I5" s="420"/>
      <c r="J5" s="420"/>
      <c r="K5" s="207"/>
      <c r="L5" s="208"/>
      <c r="M5" s="208"/>
      <c r="N5" s="208"/>
      <c r="O5" s="208"/>
      <c r="P5" s="209"/>
    </row>
    <row r="6" spans="1:22" s="82" customFormat="1" ht="37.5" customHeight="1" x14ac:dyDescent="0.25">
      <c r="A6" s="155" t="s">
        <v>232</v>
      </c>
      <c r="B6" s="405" t="s">
        <v>238</v>
      </c>
      <c r="C6" s="405"/>
      <c r="D6" s="405"/>
      <c r="E6" s="203"/>
      <c r="F6" s="421"/>
      <c r="G6" s="421"/>
      <c r="H6" s="421"/>
      <c r="I6" s="421"/>
      <c r="J6" s="421"/>
      <c r="K6" s="421"/>
      <c r="L6" s="421"/>
      <c r="M6" s="421"/>
      <c r="N6" s="208"/>
      <c r="O6" s="208"/>
      <c r="P6" s="208"/>
    </row>
    <row r="7" spans="1:22" s="83" customFormat="1" ht="21" customHeight="1" x14ac:dyDescent="0.3">
      <c r="A7" s="151" t="s">
        <v>241</v>
      </c>
      <c r="B7" s="151"/>
      <c r="C7" s="151"/>
      <c r="D7" s="152"/>
      <c r="E7" s="152"/>
      <c r="F7" s="152"/>
      <c r="G7" s="152"/>
      <c r="H7" s="152"/>
      <c r="I7" s="152"/>
      <c r="J7" s="156"/>
      <c r="K7" s="156"/>
      <c r="L7" s="156" t="s">
        <v>507</v>
      </c>
      <c r="M7" s="152"/>
      <c r="N7" s="152"/>
      <c r="O7" s="152"/>
      <c r="P7" s="152"/>
      <c r="Q7" s="152"/>
      <c r="R7" s="152"/>
    </row>
    <row r="8" spans="1:22" s="82" customFormat="1" ht="19.5" customHeight="1" x14ac:dyDescent="0.25">
      <c r="A8" s="151" t="s">
        <v>386</v>
      </c>
      <c r="B8" s="151"/>
      <c r="C8" s="151"/>
      <c r="D8" s="152"/>
      <c r="E8" s="152"/>
      <c r="F8" s="152"/>
      <c r="G8" s="152"/>
      <c r="H8" s="152"/>
      <c r="I8" s="152"/>
      <c r="J8" s="156"/>
      <c r="K8" s="156"/>
      <c r="L8" s="156"/>
      <c r="M8" s="152"/>
      <c r="N8" s="152"/>
      <c r="O8" s="152"/>
      <c r="P8" s="152"/>
      <c r="Q8" s="152"/>
      <c r="R8" s="152"/>
    </row>
    <row r="9" spans="1:22" s="82" customFormat="1" ht="21" customHeight="1" x14ac:dyDescent="0.25">
      <c r="A9" s="157" t="s">
        <v>385</v>
      </c>
      <c r="B9" s="157"/>
      <c r="C9" s="158"/>
      <c r="D9" s="152"/>
      <c r="E9" s="152"/>
      <c r="F9" s="152"/>
      <c r="G9" s="152"/>
      <c r="H9" s="152"/>
      <c r="I9" s="152"/>
      <c r="J9" s="156"/>
      <c r="K9" s="156"/>
      <c r="L9" s="156"/>
      <c r="M9" s="152"/>
      <c r="N9" s="152"/>
      <c r="O9" s="152"/>
      <c r="P9" s="152"/>
      <c r="Q9" s="152"/>
      <c r="R9" s="152"/>
    </row>
    <row r="10" spans="1:22" s="82" customFormat="1" ht="15.75" x14ac:dyDescent="0.25">
      <c r="A10" s="159"/>
      <c r="B10" s="159"/>
      <c r="C10" s="159"/>
      <c r="D10" s="159"/>
      <c r="E10" s="159"/>
      <c r="F10" s="159"/>
      <c r="G10" s="159"/>
      <c r="H10" s="160"/>
      <c r="I10" s="160"/>
      <c r="J10" s="160"/>
      <c r="K10" s="160"/>
      <c r="L10" s="160"/>
      <c r="M10" s="152"/>
      <c r="N10" s="152"/>
      <c r="O10" s="152"/>
      <c r="P10" s="152"/>
      <c r="Q10" s="152"/>
      <c r="R10" s="152"/>
    </row>
    <row r="11" spans="1:22" s="84" customFormat="1" ht="29.25" customHeight="1" thickBot="1" x14ac:dyDescent="0.35">
      <c r="A11" s="422" t="s">
        <v>243</v>
      </c>
      <c r="B11" s="422"/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</row>
    <row r="12" spans="1:22" s="1" customFormat="1" ht="16.5" thickTop="1" x14ac:dyDescent="0.25">
      <c r="A12" s="423" t="s">
        <v>244</v>
      </c>
      <c r="B12" s="425" t="s">
        <v>245</v>
      </c>
      <c r="C12" s="425"/>
      <c r="D12" s="427" t="s">
        <v>246</v>
      </c>
      <c r="E12" s="427" t="s">
        <v>247</v>
      </c>
      <c r="F12" s="427" t="s">
        <v>248</v>
      </c>
      <c r="G12" s="427" t="s">
        <v>249</v>
      </c>
      <c r="H12" s="427" t="s">
        <v>250</v>
      </c>
      <c r="I12" s="427"/>
      <c r="J12" s="427"/>
      <c r="K12" s="427"/>
      <c r="L12" s="425" t="s">
        <v>3</v>
      </c>
      <c r="M12" s="425" t="s">
        <v>4</v>
      </c>
      <c r="N12" s="425"/>
      <c r="O12" s="425"/>
      <c r="P12" s="425"/>
      <c r="Q12" s="425"/>
      <c r="R12" s="429"/>
    </row>
    <row r="13" spans="1:22" s="1" customFormat="1" ht="15.75" x14ac:dyDescent="0.25">
      <c r="A13" s="424"/>
      <c r="B13" s="426"/>
      <c r="C13" s="426"/>
      <c r="D13" s="428"/>
      <c r="E13" s="428"/>
      <c r="F13" s="428"/>
      <c r="G13" s="428"/>
      <c r="H13" s="233" t="s">
        <v>0</v>
      </c>
      <c r="I13" s="233" t="s">
        <v>1</v>
      </c>
      <c r="J13" s="233" t="s">
        <v>251</v>
      </c>
      <c r="K13" s="233" t="s">
        <v>2</v>
      </c>
      <c r="L13" s="426"/>
      <c r="M13" s="426"/>
      <c r="N13" s="426"/>
      <c r="O13" s="426"/>
      <c r="P13" s="426"/>
      <c r="Q13" s="426"/>
      <c r="R13" s="430"/>
    </row>
    <row r="14" spans="1:22" s="82" customFormat="1" ht="127.5" customHeight="1" thickBot="1" x14ac:dyDescent="0.3">
      <c r="A14" s="150" t="s">
        <v>387</v>
      </c>
      <c r="B14" s="416" t="s">
        <v>388</v>
      </c>
      <c r="C14" s="416"/>
      <c r="D14" s="162" t="s">
        <v>389</v>
      </c>
      <c r="E14" s="163" t="s">
        <v>390</v>
      </c>
      <c r="F14" s="163">
        <v>4</v>
      </c>
      <c r="G14" s="163">
        <v>7</v>
      </c>
      <c r="H14" s="164">
        <v>3</v>
      </c>
      <c r="I14" s="164">
        <v>2</v>
      </c>
      <c r="J14" s="164">
        <v>2</v>
      </c>
      <c r="K14" s="165"/>
      <c r="L14" s="166"/>
      <c r="M14" s="417"/>
      <c r="N14" s="417"/>
      <c r="O14" s="417"/>
      <c r="P14" s="417"/>
      <c r="Q14" s="417"/>
      <c r="R14" s="418"/>
    </row>
    <row r="15" spans="1:22" s="82" customFormat="1" ht="16.5" thickTop="1" x14ac:dyDescent="0.25">
      <c r="A15" s="167"/>
      <c r="B15" s="168"/>
      <c r="C15" s="168"/>
      <c r="D15" s="168"/>
      <c r="E15" s="168"/>
      <c r="F15" s="168"/>
      <c r="G15" s="224"/>
      <c r="H15" s="168"/>
      <c r="I15" s="225"/>
      <c r="J15" s="168"/>
      <c r="K15" s="168"/>
      <c r="L15" s="168"/>
      <c r="M15" s="168"/>
      <c r="N15" s="168"/>
      <c r="O15" s="168"/>
      <c r="P15" s="168"/>
      <c r="Q15" s="168"/>
      <c r="R15" s="169"/>
    </row>
    <row r="16" spans="1:22" s="84" customFormat="1" ht="17.25" x14ac:dyDescent="0.3">
      <c r="A16" s="170" t="s">
        <v>252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2"/>
    </row>
    <row r="17" spans="1:19" s="1" customFormat="1" ht="15.75" x14ac:dyDescent="0.25">
      <c r="A17" s="424" t="s">
        <v>253</v>
      </c>
      <c r="B17" s="426"/>
      <c r="C17" s="428" t="s">
        <v>254</v>
      </c>
      <c r="D17" s="428" t="s">
        <v>6</v>
      </c>
      <c r="E17" s="428"/>
      <c r="F17" s="428"/>
      <c r="G17" s="428"/>
      <c r="H17" s="428" t="s">
        <v>255</v>
      </c>
      <c r="I17" s="428"/>
      <c r="J17" s="428"/>
      <c r="K17" s="428"/>
      <c r="L17" s="426" t="s">
        <v>256</v>
      </c>
      <c r="M17" s="428" t="s">
        <v>257</v>
      </c>
      <c r="N17" s="428"/>
      <c r="O17" s="428"/>
      <c r="P17" s="428"/>
      <c r="Q17" s="428"/>
      <c r="R17" s="431"/>
    </row>
    <row r="18" spans="1:19" s="1" customFormat="1" ht="45.75" customHeight="1" thickBot="1" x14ac:dyDescent="0.3">
      <c r="A18" s="424"/>
      <c r="B18" s="426"/>
      <c r="C18" s="428"/>
      <c r="D18" s="233" t="s">
        <v>258</v>
      </c>
      <c r="E18" s="233" t="s">
        <v>7</v>
      </c>
      <c r="F18" s="233" t="s">
        <v>259</v>
      </c>
      <c r="G18" s="233" t="s">
        <v>8</v>
      </c>
      <c r="H18" s="233" t="s">
        <v>0</v>
      </c>
      <c r="I18" s="233" t="s">
        <v>1</v>
      </c>
      <c r="J18" s="233" t="s">
        <v>251</v>
      </c>
      <c r="K18" s="233" t="s">
        <v>2</v>
      </c>
      <c r="L18" s="426"/>
      <c r="M18" s="234" t="s">
        <v>9</v>
      </c>
      <c r="N18" s="234" t="s">
        <v>10</v>
      </c>
      <c r="O18" s="234" t="s">
        <v>11</v>
      </c>
      <c r="P18" s="234" t="s">
        <v>12</v>
      </c>
      <c r="Q18" s="234" t="s">
        <v>13</v>
      </c>
      <c r="R18" s="235" t="s">
        <v>14</v>
      </c>
    </row>
    <row r="19" spans="1:19" ht="29.25" customHeight="1" thickTop="1" thickBot="1" x14ac:dyDescent="0.3">
      <c r="A19" s="434" t="s">
        <v>391</v>
      </c>
      <c r="B19" s="435"/>
      <c r="C19" s="438">
        <f>G19</f>
        <v>7000</v>
      </c>
      <c r="D19" s="192" t="s">
        <v>396</v>
      </c>
      <c r="E19" s="192">
        <v>35</v>
      </c>
      <c r="F19" s="193">
        <v>200</v>
      </c>
      <c r="G19" s="193">
        <f>E19*F19</f>
        <v>7000</v>
      </c>
      <c r="H19" s="193">
        <v>4000</v>
      </c>
      <c r="I19" s="193">
        <v>4000</v>
      </c>
      <c r="J19" s="193">
        <v>4000</v>
      </c>
      <c r="K19" s="193">
        <v>2000</v>
      </c>
      <c r="L19" s="179" t="s">
        <v>506</v>
      </c>
      <c r="M19" s="232" t="s">
        <v>504</v>
      </c>
      <c r="N19" s="232" t="s">
        <v>505</v>
      </c>
      <c r="O19" s="176">
        <v>3</v>
      </c>
      <c r="P19" s="176">
        <v>7</v>
      </c>
      <c r="Q19" s="176">
        <v>1</v>
      </c>
      <c r="R19" s="180">
        <v>2</v>
      </c>
      <c r="S19" s="23"/>
    </row>
    <row r="20" spans="1:19" ht="27" customHeight="1" thickTop="1" thickBot="1" x14ac:dyDescent="0.3">
      <c r="A20" s="436"/>
      <c r="B20" s="437"/>
      <c r="C20" s="439"/>
      <c r="D20" s="387" t="s">
        <v>397</v>
      </c>
      <c r="E20" s="387" t="s">
        <v>399</v>
      </c>
      <c r="F20" s="195" t="s">
        <v>398</v>
      </c>
      <c r="G20" s="388">
        <v>0</v>
      </c>
      <c r="H20" s="195">
        <v>0</v>
      </c>
      <c r="I20" s="195">
        <v>0</v>
      </c>
      <c r="J20" s="195">
        <v>0</v>
      </c>
      <c r="K20" s="195">
        <v>0</v>
      </c>
      <c r="L20" s="179" t="s">
        <v>506</v>
      </c>
      <c r="M20" s="232" t="s">
        <v>504</v>
      </c>
      <c r="N20" s="232" t="s">
        <v>505</v>
      </c>
      <c r="O20" s="176">
        <v>2</v>
      </c>
      <c r="P20" s="176">
        <v>2</v>
      </c>
      <c r="Q20" s="176">
        <v>2</v>
      </c>
      <c r="R20" s="180">
        <v>1</v>
      </c>
      <c r="S20" s="23"/>
    </row>
    <row r="21" spans="1:19" ht="18" customHeight="1" thickTop="1" thickBot="1" x14ac:dyDescent="0.3">
      <c r="A21" s="434" t="s">
        <v>392</v>
      </c>
      <c r="B21" s="435"/>
      <c r="C21" s="442">
        <f>G22+G21</f>
        <v>4080</v>
      </c>
      <c r="D21" s="210" t="s">
        <v>401</v>
      </c>
      <c r="E21" s="210">
        <v>30</v>
      </c>
      <c r="F21" s="389">
        <v>100</v>
      </c>
      <c r="G21" s="389">
        <f>+F21*E21</f>
        <v>3000</v>
      </c>
      <c r="H21" s="389"/>
      <c r="I21" s="193">
        <v>1500</v>
      </c>
      <c r="J21" s="193">
        <v>1500</v>
      </c>
      <c r="K21" s="193"/>
      <c r="L21" s="432" t="s">
        <v>506</v>
      </c>
      <c r="M21" s="232" t="s">
        <v>504</v>
      </c>
      <c r="N21" s="232" t="s">
        <v>505</v>
      </c>
      <c r="O21" s="176">
        <v>3</v>
      </c>
      <c r="P21" s="176">
        <v>1</v>
      </c>
      <c r="Q21" s="176">
        <v>1</v>
      </c>
      <c r="R21" s="180">
        <v>1</v>
      </c>
      <c r="S21" s="23"/>
    </row>
    <row r="22" spans="1:19" ht="20.25" customHeight="1" thickTop="1" thickBot="1" x14ac:dyDescent="0.3">
      <c r="A22" s="440"/>
      <c r="B22" s="441"/>
      <c r="C22" s="443"/>
      <c r="D22" s="194" t="s">
        <v>402</v>
      </c>
      <c r="E22" s="194">
        <v>36</v>
      </c>
      <c r="F22" s="196">
        <v>30</v>
      </c>
      <c r="G22" s="197">
        <f t="shared" ref="G22:G28" si="0">E22*F22</f>
        <v>1080</v>
      </c>
      <c r="H22" s="193">
        <v>270</v>
      </c>
      <c r="I22" s="193">
        <v>270</v>
      </c>
      <c r="J22" s="196">
        <v>270</v>
      </c>
      <c r="K22" s="196">
        <v>270</v>
      </c>
      <c r="L22" s="433"/>
      <c r="M22" s="232" t="s">
        <v>504</v>
      </c>
      <c r="N22" s="232" t="s">
        <v>505</v>
      </c>
      <c r="O22" s="176">
        <v>2</v>
      </c>
      <c r="P22" s="176">
        <v>2</v>
      </c>
      <c r="Q22" s="176">
        <v>2</v>
      </c>
      <c r="R22" s="180">
        <v>2</v>
      </c>
      <c r="S22" s="23"/>
    </row>
    <row r="23" spans="1:19" ht="22.5" customHeight="1" thickTop="1" thickBot="1" x14ac:dyDescent="0.3">
      <c r="A23" s="444" t="s">
        <v>403</v>
      </c>
      <c r="B23" s="445"/>
      <c r="C23" s="438">
        <f>G23+G24</f>
        <v>4800</v>
      </c>
      <c r="D23" s="192" t="s">
        <v>404</v>
      </c>
      <c r="E23" s="192">
        <v>800</v>
      </c>
      <c r="F23" s="193">
        <v>2</v>
      </c>
      <c r="G23" s="193">
        <f t="shared" si="0"/>
        <v>1600</v>
      </c>
      <c r="H23" s="193">
        <v>400</v>
      </c>
      <c r="I23" s="193">
        <v>400</v>
      </c>
      <c r="J23" s="193">
        <v>400</v>
      </c>
      <c r="K23" s="193">
        <v>400</v>
      </c>
      <c r="L23" s="432" t="s">
        <v>506</v>
      </c>
      <c r="M23" s="232" t="s">
        <v>504</v>
      </c>
      <c r="N23" s="232" t="s">
        <v>505</v>
      </c>
      <c r="O23" s="176">
        <v>2</v>
      </c>
      <c r="P23" s="176">
        <v>2</v>
      </c>
      <c r="Q23" s="176">
        <v>2</v>
      </c>
      <c r="R23" s="180">
        <v>2</v>
      </c>
      <c r="S23" s="23"/>
    </row>
    <row r="24" spans="1:19" ht="26.25" customHeight="1" thickTop="1" thickBot="1" x14ac:dyDescent="0.3">
      <c r="A24" s="446"/>
      <c r="B24" s="447"/>
      <c r="C24" s="439"/>
      <c r="D24" s="194" t="s">
        <v>405</v>
      </c>
      <c r="E24" s="194">
        <v>40</v>
      </c>
      <c r="F24" s="196">
        <v>80</v>
      </c>
      <c r="G24" s="197">
        <f t="shared" si="0"/>
        <v>3200</v>
      </c>
      <c r="H24" s="193">
        <v>1600</v>
      </c>
      <c r="I24" s="193">
        <v>1200</v>
      </c>
      <c r="J24" s="196">
        <v>400</v>
      </c>
      <c r="K24" s="196">
        <v>0</v>
      </c>
      <c r="L24" s="433"/>
      <c r="M24" s="232" t="s">
        <v>504</v>
      </c>
      <c r="N24" s="232" t="s">
        <v>505</v>
      </c>
      <c r="O24" s="176">
        <v>2</v>
      </c>
      <c r="P24" s="176">
        <v>2</v>
      </c>
      <c r="Q24" s="176">
        <v>2</v>
      </c>
      <c r="R24" s="180">
        <v>2</v>
      </c>
      <c r="S24" s="23"/>
    </row>
    <row r="25" spans="1:19" ht="21" customHeight="1" thickTop="1" thickBot="1" x14ac:dyDescent="0.3">
      <c r="A25" s="450" t="s">
        <v>393</v>
      </c>
      <c r="B25" s="451"/>
      <c r="C25" s="438">
        <f>G25+G26</f>
        <v>105700</v>
      </c>
      <c r="D25" s="192" t="s">
        <v>404</v>
      </c>
      <c r="E25" s="192">
        <v>7</v>
      </c>
      <c r="F25" s="193">
        <v>100</v>
      </c>
      <c r="G25" s="193">
        <f t="shared" si="0"/>
        <v>700</v>
      </c>
      <c r="H25" s="193">
        <v>300</v>
      </c>
      <c r="I25" s="193">
        <v>200</v>
      </c>
      <c r="J25" s="193">
        <v>200</v>
      </c>
      <c r="K25" s="193">
        <v>0</v>
      </c>
      <c r="L25" s="432" t="s">
        <v>506</v>
      </c>
      <c r="M25" s="232" t="s">
        <v>504</v>
      </c>
      <c r="N25" s="232" t="s">
        <v>505</v>
      </c>
      <c r="O25" s="176">
        <v>2</v>
      </c>
      <c r="P25" s="176">
        <v>2</v>
      </c>
      <c r="Q25" s="176">
        <v>2</v>
      </c>
      <c r="R25" s="180">
        <v>2</v>
      </c>
      <c r="S25" s="23"/>
    </row>
    <row r="26" spans="1:19" ht="21" customHeight="1" thickTop="1" thickBot="1" x14ac:dyDescent="0.3">
      <c r="A26" s="452"/>
      <c r="B26" s="453"/>
      <c r="C26" s="439"/>
      <c r="D26" s="387" t="s">
        <v>406</v>
      </c>
      <c r="E26" s="387">
        <v>7</v>
      </c>
      <c r="F26" s="195">
        <v>15000</v>
      </c>
      <c r="G26" s="388">
        <f t="shared" si="0"/>
        <v>105000</v>
      </c>
      <c r="H26" s="389">
        <v>45000</v>
      </c>
      <c r="I26" s="193">
        <v>30000</v>
      </c>
      <c r="J26" s="196">
        <v>30000</v>
      </c>
      <c r="K26" s="196">
        <v>0</v>
      </c>
      <c r="L26" s="433"/>
      <c r="M26" s="232" t="s">
        <v>504</v>
      </c>
      <c r="N26" s="232" t="s">
        <v>505</v>
      </c>
      <c r="O26" s="176">
        <v>3</v>
      </c>
      <c r="P26" s="176">
        <v>1</v>
      </c>
      <c r="Q26" s="176">
        <v>1</v>
      </c>
      <c r="R26" s="180">
        <v>1</v>
      </c>
      <c r="S26" s="23"/>
    </row>
    <row r="27" spans="1:19" ht="17.25" customHeight="1" thickTop="1" thickBot="1" x14ac:dyDescent="0.3">
      <c r="A27" s="434" t="s">
        <v>394</v>
      </c>
      <c r="B27" s="435"/>
      <c r="C27" s="448">
        <f>H28+I28+J28</f>
        <v>38400</v>
      </c>
      <c r="D27" s="210" t="s">
        <v>401</v>
      </c>
      <c r="E27" s="210">
        <v>45</v>
      </c>
      <c r="F27" s="390">
        <v>100</v>
      </c>
      <c r="G27" s="388">
        <f t="shared" si="0"/>
        <v>4500</v>
      </c>
      <c r="H27" s="389">
        <v>1125</v>
      </c>
      <c r="I27" s="193">
        <v>1125</v>
      </c>
      <c r="J27" s="201">
        <v>1125</v>
      </c>
      <c r="K27" s="201">
        <v>1125</v>
      </c>
      <c r="L27" s="432" t="s">
        <v>506</v>
      </c>
      <c r="M27" s="232" t="s">
        <v>504</v>
      </c>
      <c r="N27" s="232" t="s">
        <v>505</v>
      </c>
      <c r="O27" s="176">
        <v>3</v>
      </c>
      <c r="P27" s="176">
        <v>1</v>
      </c>
      <c r="Q27" s="176">
        <v>1</v>
      </c>
      <c r="R27" s="180">
        <v>1</v>
      </c>
      <c r="S27" s="23"/>
    </row>
    <row r="28" spans="1:19" ht="15.75" customHeight="1" thickTop="1" thickBot="1" x14ac:dyDescent="0.3">
      <c r="A28" s="436"/>
      <c r="B28" s="437"/>
      <c r="C28" s="449"/>
      <c r="D28" s="391" t="s">
        <v>407</v>
      </c>
      <c r="E28" s="391">
        <v>12</v>
      </c>
      <c r="F28" s="390">
        <v>3200</v>
      </c>
      <c r="G28" s="392">
        <f t="shared" si="0"/>
        <v>38400</v>
      </c>
      <c r="H28" s="389">
        <f>F28*5</f>
        <v>16000</v>
      </c>
      <c r="I28" s="193">
        <f>F28*4</f>
        <v>12800</v>
      </c>
      <c r="J28" s="198">
        <f>F28*3</f>
        <v>9600</v>
      </c>
      <c r="K28" s="198">
        <v>0</v>
      </c>
      <c r="L28" s="433"/>
      <c r="M28" s="232" t="s">
        <v>504</v>
      </c>
      <c r="N28" s="232" t="s">
        <v>505</v>
      </c>
      <c r="O28" s="176">
        <v>3</v>
      </c>
      <c r="P28" s="176">
        <v>7</v>
      </c>
      <c r="Q28" s="176">
        <v>1</v>
      </c>
      <c r="R28" s="180">
        <v>2</v>
      </c>
      <c r="S28" s="23"/>
    </row>
    <row r="29" spans="1:19" ht="19.5" customHeight="1" thickTop="1" x14ac:dyDescent="0.25">
      <c r="A29" s="434" t="s">
        <v>395</v>
      </c>
      <c r="B29" s="435"/>
      <c r="C29" s="191"/>
      <c r="D29" s="175"/>
      <c r="E29" s="176"/>
      <c r="F29" s="177"/>
      <c r="G29" s="178"/>
      <c r="H29" s="178"/>
      <c r="I29" s="178"/>
      <c r="J29" s="178"/>
      <c r="K29" s="178"/>
      <c r="L29" s="432"/>
      <c r="M29" s="232"/>
      <c r="N29" s="232"/>
      <c r="O29" s="176"/>
      <c r="P29" s="176"/>
      <c r="Q29" s="176"/>
      <c r="R29" s="180"/>
      <c r="S29" s="23"/>
    </row>
    <row r="30" spans="1:19" ht="18.75" customHeight="1" x14ac:dyDescent="0.25">
      <c r="A30" s="436"/>
      <c r="B30" s="437"/>
      <c r="C30" s="191"/>
      <c r="D30" s="175"/>
      <c r="E30" s="176"/>
      <c r="F30" s="177"/>
      <c r="G30" s="178"/>
      <c r="H30" s="178"/>
      <c r="I30" s="178"/>
      <c r="J30" s="178"/>
      <c r="K30" s="178"/>
      <c r="L30" s="433"/>
      <c r="M30" s="176"/>
      <c r="N30" s="176"/>
      <c r="O30" s="176"/>
      <c r="P30" s="176"/>
      <c r="Q30" s="176"/>
      <c r="R30" s="180"/>
      <c r="S30" s="23"/>
    </row>
    <row r="31" spans="1:19" ht="34.5" customHeight="1" x14ac:dyDescent="0.25">
      <c r="A31" s="199"/>
      <c r="B31" s="200"/>
      <c r="C31" s="191"/>
      <c r="D31" s="175"/>
      <c r="E31" s="176"/>
      <c r="F31" s="177"/>
      <c r="G31" s="178"/>
      <c r="H31" s="178"/>
      <c r="I31" s="178"/>
      <c r="J31" s="178"/>
      <c r="K31" s="178"/>
      <c r="L31" s="179"/>
      <c r="M31" s="176"/>
      <c r="N31" s="176"/>
      <c r="O31" s="176"/>
      <c r="P31" s="176"/>
      <c r="Q31" s="176"/>
      <c r="R31" s="180"/>
      <c r="S31" s="23"/>
    </row>
    <row r="32" spans="1:19" s="82" customFormat="1" ht="16.5" thickBot="1" x14ac:dyDescent="0.3">
      <c r="A32" s="187"/>
      <c r="B32" s="188"/>
      <c r="C32" s="188"/>
      <c r="D32" s="188"/>
      <c r="E32" s="188"/>
      <c r="F32" s="188"/>
      <c r="G32" s="188"/>
      <c r="H32" s="188"/>
      <c r="I32" s="188"/>
      <c r="J32" s="188"/>
      <c r="K32" s="189"/>
      <c r="L32" s="190" t="s">
        <v>260</v>
      </c>
      <c r="M32" s="401"/>
      <c r="N32" s="401"/>
      <c r="O32" s="401"/>
      <c r="P32" s="401"/>
      <c r="Q32" s="401"/>
      <c r="R32" s="402"/>
    </row>
    <row r="33" spans="1:18" s="82" customFormat="1" ht="19.5" thickTop="1" x14ac:dyDescent="0.25">
      <c r="A33" s="40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</row>
    <row r="34" spans="1:18" s="82" customFormat="1" ht="18.75" x14ac:dyDescent="0.25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</row>
    <row r="35" spans="1:18" s="82" customFormat="1" ht="17.25" x14ac:dyDescent="0.3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4"/>
      <c r="O35" s="84"/>
      <c r="P35" s="84"/>
      <c r="Q35" s="84"/>
      <c r="R35" s="84"/>
    </row>
    <row r="36" spans="1:18" s="82" customFormat="1" x14ac:dyDescent="0.25">
      <c r="C36" s="90"/>
      <c r="E36" s="91"/>
      <c r="F36" s="90"/>
      <c r="G36" s="90"/>
      <c r="H36" s="90"/>
      <c r="I36" s="90"/>
      <c r="J36" s="90"/>
      <c r="K36" s="90"/>
    </row>
    <row r="37" spans="1:18" s="82" customFormat="1" x14ac:dyDescent="0.25">
      <c r="C37" s="90"/>
      <c r="E37" s="91"/>
      <c r="F37" s="90"/>
      <c r="G37" s="90"/>
      <c r="H37" s="90"/>
      <c r="I37" s="90"/>
      <c r="J37" s="90"/>
      <c r="K37" s="90"/>
    </row>
    <row r="38" spans="1:18" s="82" customFormat="1" x14ac:dyDescent="0.25">
      <c r="C38" s="90"/>
      <c r="E38" s="91"/>
      <c r="F38" s="90"/>
      <c r="G38" s="90"/>
      <c r="H38" s="90"/>
      <c r="I38" s="90"/>
      <c r="J38" s="90"/>
      <c r="K38" s="90"/>
    </row>
    <row r="39" spans="1:18" s="82" customFormat="1" x14ac:dyDescent="0.25">
      <c r="C39" s="90"/>
      <c r="E39" s="91"/>
      <c r="F39" s="90"/>
      <c r="G39" s="90"/>
      <c r="H39" s="90"/>
      <c r="I39" s="90"/>
      <c r="J39" s="90"/>
      <c r="K39" s="90"/>
    </row>
    <row r="40" spans="1:18" s="82" customFormat="1" x14ac:dyDescent="0.25">
      <c r="C40" s="90"/>
      <c r="E40" s="91"/>
      <c r="F40" s="90"/>
      <c r="G40" s="90"/>
      <c r="H40" s="90"/>
      <c r="I40" s="90"/>
      <c r="J40" s="90"/>
      <c r="K40" s="90"/>
    </row>
    <row r="41" spans="1:18" s="82" customFormat="1" x14ac:dyDescent="0.25">
      <c r="C41" s="90"/>
      <c r="E41" s="91"/>
      <c r="F41" s="90"/>
      <c r="G41" s="90"/>
      <c r="H41" s="90"/>
      <c r="I41" s="90"/>
      <c r="J41" s="90"/>
      <c r="K41" s="90"/>
    </row>
    <row r="42" spans="1:18" s="82" customFormat="1" x14ac:dyDescent="0.25">
      <c r="C42" s="90"/>
      <c r="E42" s="91"/>
      <c r="F42" s="90"/>
      <c r="G42" s="90"/>
      <c r="H42" s="90"/>
      <c r="I42" s="90"/>
      <c r="J42" s="90"/>
      <c r="K42" s="90"/>
    </row>
    <row r="43" spans="1:18" s="82" customFormat="1" x14ac:dyDescent="0.25">
      <c r="C43" s="90"/>
      <c r="E43" s="91"/>
      <c r="F43" s="90"/>
      <c r="G43" s="90"/>
      <c r="H43" s="90"/>
      <c r="I43" s="90"/>
      <c r="J43" s="90"/>
      <c r="K43" s="90"/>
    </row>
    <row r="44" spans="1:18" s="82" customFormat="1" x14ac:dyDescent="0.25">
      <c r="C44" s="90"/>
      <c r="E44" s="91"/>
      <c r="F44" s="90"/>
      <c r="G44" s="90"/>
      <c r="H44" s="90"/>
      <c r="I44" s="90"/>
      <c r="J44" s="90"/>
      <c r="K44" s="90"/>
    </row>
    <row r="45" spans="1:18" s="82" customFormat="1" x14ac:dyDescent="0.25">
      <c r="C45" s="90"/>
      <c r="E45" s="91"/>
      <c r="F45" s="90"/>
      <c r="G45" s="90"/>
      <c r="H45" s="90"/>
      <c r="I45" s="90"/>
      <c r="J45" s="90"/>
      <c r="K45" s="90"/>
    </row>
    <row r="46" spans="1:18" s="82" customFormat="1" x14ac:dyDescent="0.25">
      <c r="C46" s="90"/>
      <c r="E46" s="91"/>
      <c r="F46" s="90"/>
      <c r="G46" s="90"/>
      <c r="H46" s="90"/>
      <c r="I46" s="90"/>
      <c r="J46" s="90"/>
      <c r="K46" s="90"/>
    </row>
    <row r="47" spans="1:18" s="82" customFormat="1" x14ac:dyDescent="0.25">
      <c r="H47" s="91"/>
      <c r="L47" s="91"/>
    </row>
    <row r="48" spans="1:18" s="82" customFormat="1" x14ac:dyDescent="0.25">
      <c r="C48" s="90"/>
      <c r="E48" s="91"/>
    </row>
    <row r="49" s="82" customFormat="1" x14ac:dyDescent="0.25"/>
    <row r="50" s="82" customFormat="1" x14ac:dyDescent="0.25"/>
    <row r="51" s="82" customFormat="1" x14ac:dyDescent="0.25"/>
    <row r="52" s="82" customFormat="1" x14ac:dyDescent="0.25"/>
    <row r="53" s="82" customFormat="1" x14ac:dyDescent="0.25"/>
    <row r="54" s="82" customFormat="1" x14ac:dyDescent="0.25"/>
    <row r="55" s="82" customFormat="1" x14ac:dyDescent="0.25"/>
    <row r="56" s="82" customFormat="1" x14ac:dyDescent="0.25"/>
    <row r="57" s="82" customFormat="1" x14ac:dyDescent="0.25"/>
    <row r="58" s="82" customFormat="1" x14ac:dyDescent="0.25"/>
    <row r="59" s="82" customFormat="1" x14ac:dyDescent="0.25"/>
    <row r="60" s="82" customFormat="1" x14ac:dyDescent="0.25"/>
    <row r="61" s="82" customFormat="1" x14ac:dyDescent="0.25"/>
    <row r="62" s="82" customFormat="1" x14ac:dyDescent="0.25"/>
    <row r="63" s="82" customFormat="1" x14ac:dyDescent="0.25"/>
  </sheetData>
  <mergeCells count="43">
    <mergeCell ref="B14:C14"/>
    <mergeCell ref="M14:R14"/>
    <mergeCell ref="M32:R32"/>
    <mergeCell ref="A21:B22"/>
    <mergeCell ref="C21:C22"/>
    <mergeCell ref="A23:B24"/>
    <mergeCell ref="C23:C24"/>
    <mergeCell ref="C27:C28"/>
    <mergeCell ref="A27:B28"/>
    <mergeCell ref="A29:B30"/>
    <mergeCell ref="C25:C26"/>
    <mergeCell ref="A25:B26"/>
    <mergeCell ref="A33:R33"/>
    <mergeCell ref="M17:R17"/>
    <mergeCell ref="A17:B18"/>
    <mergeCell ref="C17:C18"/>
    <mergeCell ref="D17:G17"/>
    <mergeCell ref="H17:K17"/>
    <mergeCell ref="L17:L18"/>
    <mergeCell ref="L21:L22"/>
    <mergeCell ref="L23:L24"/>
    <mergeCell ref="L25:L26"/>
    <mergeCell ref="A19:B20"/>
    <mergeCell ref="C19:C20"/>
    <mergeCell ref="L27:L28"/>
    <mergeCell ref="L29:L30"/>
    <mergeCell ref="B5:D5"/>
    <mergeCell ref="B6:D6"/>
    <mergeCell ref="A11:R11"/>
    <mergeCell ref="A12:A13"/>
    <mergeCell ref="B12:C13"/>
    <mergeCell ref="D12:D13"/>
    <mergeCell ref="E12:E13"/>
    <mergeCell ref="F12:F13"/>
    <mergeCell ref="G12:G13"/>
    <mergeCell ref="H12:K12"/>
    <mergeCell ref="L12:L13"/>
    <mergeCell ref="M12:R13"/>
    <mergeCell ref="F1:V1"/>
    <mergeCell ref="F2:V2"/>
    <mergeCell ref="F4:V4"/>
    <mergeCell ref="F5:J5"/>
    <mergeCell ref="F6:M6"/>
  </mergeCells>
  <printOptions horizontalCentered="1"/>
  <pageMargins left="0.27559055118110237" right="0.27559055118110237" top="0.35433070866141736" bottom="0.35433070866141736" header="0.31496062992125984" footer="0.31496062992125984"/>
  <pageSetup paperSize="5" scale="55" fitToWidth="20" fitToHeight="20" orientation="landscape" horizontalDpi="300" verticalDpi="300" r:id="rId1"/>
  <headerFooter>
    <oddFooter>&amp;C&amp;P&amp;R&amp;F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topLeftCell="A49" workbookViewId="0">
      <selection activeCell="A72" sqref="A72:XFD72"/>
    </sheetView>
  </sheetViews>
  <sheetFormatPr baseColWidth="10" defaultRowHeight="15" x14ac:dyDescent="0.25"/>
  <cols>
    <col min="1" max="1" width="42.140625" customWidth="1"/>
    <col min="2" max="2" width="39.5703125" customWidth="1"/>
    <col min="3" max="3" width="20.5703125" customWidth="1"/>
    <col min="4" max="4" width="17.28515625" customWidth="1"/>
    <col min="5" max="5" width="19.85546875" customWidth="1"/>
    <col min="6" max="6" width="11" customWidth="1"/>
    <col min="7" max="7" width="13.42578125" customWidth="1"/>
    <col min="12" max="12" width="19.28515625" customWidth="1"/>
    <col min="13" max="13" width="4.42578125" customWidth="1"/>
    <col min="14" max="14" width="3.7109375" customWidth="1"/>
    <col min="15" max="16" width="3.5703125" customWidth="1"/>
    <col min="17" max="17" width="3.42578125" customWidth="1"/>
    <col min="18" max="18" width="3.5703125" customWidth="1"/>
  </cols>
  <sheetData>
    <row r="1" spans="1:18" ht="18.75" x14ac:dyDescent="0.25">
      <c r="A1" s="202" t="s">
        <v>408</v>
      </c>
      <c r="B1" s="419" t="s">
        <v>462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</row>
    <row r="2" spans="1:18" ht="18.75" x14ac:dyDescent="0.25">
      <c r="A2" s="202" t="s">
        <v>409</v>
      </c>
      <c r="B2" s="419" t="s">
        <v>461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</row>
    <row r="3" spans="1:18" ht="18.75" x14ac:dyDescent="0.3">
      <c r="A3" s="203" t="s">
        <v>410</v>
      </c>
      <c r="B3" s="204" t="s">
        <v>463</v>
      </c>
      <c r="C3" s="205"/>
      <c r="D3" s="205"/>
      <c r="E3" s="205"/>
      <c r="F3" s="205"/>
      <c r="G3" s="205"/>
      <c r="H3" s="205"/>
      <c r="I3" s="205"/>
      <c r="J3" s="205"/>
      <c r="K3" s="206"/>
      <c r="L3" s="205"/>
      <c r="M3" s="82"/>
      <c r="N3" s="82"/>
      <c r="O3" s="82"/>
      <c r="P3" s="82"/>
      <c r="Q3" s="82"/>
      <c r="R3" s="82"/>
    </row>
    <row r="4" spans="1:18" ht="18.75" x14ac:dyDescent="0.25">
      <c r="A4" s="203" t="s">
        <v>411</v>
      </c>
      <c r="B4" s="419" t="s">
        <v>412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</row>
    <row r="5" spans="1:18" ht="18.75" x14ac:dyDescent="0.25">
      <c r="A5" s="203" t="s">
        <v>413</v>
      </c>
      <c r="B5" s="420" t="s">
        <v>414</v>
      </c>
      <c r="C5" s="420"/>
      <c r="D5" s="420"/>
      <c r="E5" s="420"/>
      <c r="F5" s="420"/>
      <c r="G5" s="207"/>
      <c r="H5" s="208"/>
      <c r="I5" s="208"/>
      <c r="J5" s="208"/>
      <c r="K5" s="208"/>
      <c r="L5" s="209"/>
      <c r="M5" s="82"/>
      <c r="N5" s="82"/>
      <c r="O5" s="82"/>
      <c r="P5" s="82"/>
      <c r="Q5" s="82"/>
      <c r="R5" s="82"/>
    </row>
    <row r="6" spans="1:18" ht="17.25" x14ac:dyDescent="0.25">
      <c r="A6" s="203" t="s">
        <v>415</v>
      </c>
      <c r="B6" s="421" t="s">
        <v>416</v>
      </c>
      <c r="C6" s="421"/>
      <c r="D6" s="421"/>
      <c r="E6" s="421"/>
      <c r="F6" s="421"/>
      <c r="G6" s="421"/>
      <c r="H6" s="421"/>
      <c r="I6" s="421"/>
      <c r="J6" s="208"/>
      <c r="K6" s="208"/>
      <c r="L6" s="208"/>
      <c r="M6" s="82"/>
      <c r="N6" s="82"/>
      <c r="O6" s="82"/>
      <c r="P6" s="82"/>
      <c r="Q6" s="82"/>
      <c r="R6" s="82"/>
    </row>
    <row r="7" spans="1:18" ht="17.25" x14ac:dyDescent="0.3">
      <c r="A7" s="231" t="s">
        <v>500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4"/>
      <c r="O7" s="84"/>
      <c r="P7" s="84"/>
      <c r="Q7" s="84"/>
      <c r="R7" s="84"/>
    </row>
    <row r="8" spans="1:18" ht="20.25" thickBot="1" x14ac:dyDescent="0.4">
      <c r="A8" s="492" t="s">
        <v>243</v>
      </c>
      <c r="B8" s="492"/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492"/>
      <c r="O8" s="492"/>
      <c r="P8" s="492"/>
      <c r="Q8" s="492"/>
      <c r="R8" s="492"/>
    </row>
    <row r="9" spans="1:18" ht="16.5" thickBot="1" x14ac:dyDescent="0.3">
      <c r="A9" s="493" t="s">
        <v>244</v>
      </c>
      <c r="B9" s="494" t="s">
        <v>245</v>
      </c>
      <c r="C9" s="494"/>
      <c r="D9" s="496" t="s">
        <v>246</v>
      </c>
      <c r="E9" s="498" t="s">
        <v>247</v>
      </c>
      <c r="F9" s="498" t="s">
        <v>248</v>
      </c>
      <c r="G9" s="498" t="s">
        <v>249</v>
      </c>
      <c r="H9" s="498" t="s">
        <v>417</v>
      </c>
      <c r="I9" s="498"/>
      <c r="J9" s="498"/>
      <c r="K9" s="498"/>
      <c r="L9" s="499" t="s">
        <v>3</v>
      </c>
      <c r="M9" s="499" t="s">
        <v>4</v>
      </c>
      <c r="N9" s="499"/>
      <c r="O9" s="499"/>
      <c r="P9" s="499"/>
      <c r="Q9" s="499"/>
      <c r="R9" s="500"/>
    </row>
    <row r="10" spans="1:18" ht="17.25" thickTop="1" thickBot="1" x14ac:dyDescent="0.3">
      <c r="A10" s="460"/>
      <c r="B10" s="495"/>
      <c r="C10" s="495"/>
      <c r="D10" s="497"/>
      <c r="E10" s="462"/>
      <c r="F10" s="462"/>
      <c r="G10" s="462"/>
      <c r="H10" s="236" t="s">
        <v>0</v>
      </c>
      <c r="I10" s="236" t="s">
        <v>1</v>
      </c>
      <c r="J10" s="236" t="s">
        <v>251</v>
      </c>
      <c r="K10" s="236" t="s">
        <v>2</v>
      </c>
      <c r="L10" s="461"/>
      <c r="M10" s="461"/>
      <c r="N10" s="461"/>
      <c r="O10" s="461"/>
      <c r="P10" s="461"/>
      <c r="Q10" s="461"/>
      <c r="R10" s="501"/>
    </row>
    <row r="11" spans="1:18" ht="129" customHeight="1" thickTop="1" x14ac:dyDescent="0.25">
      <c r="A11" s="240" t="s">
        <v>470</v>
      </c>
      <c r="B11" s="476" t="s">
        <v>499</v>
      </c>
      <c r="C11" s="477"/>
      <c r="D11" s="241" t="s">
        <v>508</v>
      </c>
      <c r="E11" s="241" t="s">
        <v>509</v>
      </c>
      <c r="F11" s="242" t="s">
        <v>510</v>
      </c>
      <c r="G11" s="243">
        <f>H11+I11+J11</f>
        <v>7</v>
      </c>
      <c r="H11" s="244">
        <v>3</v>
      </c>
      <c r="I11" s="244">
        <v>2</v>
      </c>
      <c r="J11" s="244">
        <v>2</v>
      </c>
      <c r="K11" s="245">
        <v>0</v>
      </c>
      <c r="L11" s="246">
        <f>C15+C17+C19+C21+C23+C25+C27+C29+C31+C33+C35+C37</f>
        <v>273520</v>
      </c>
      <c r="M11" s="455"/>
      <c r="N11" s="455"/>
      <c r="O11" s="455"/>
      <c r="P11" s="455"/>
      <c r="Q11" s="455"/>
      <c r="R11" s="456"/>
    </row>
    <row r="12" spans="1:18" ht="18" thickBot="1" x14ac:dyDescent="0.35">
      <c r="A12" s="457" t="s">
        <v>252</v>
      </c>
      <c r="B12" s="458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8"/>
      <c r="P12" s="458"/>
      <c r="Q12" s="458"/>
      <c r="R12" s="459"/>
    </row>
    <row r="13" spans="1:18" ht="17.25" thickTop="1" thickBot="1" x14ac:dyDescent="0.3">
      <c r="A13" s="460" t="s">
        <v>253</v>
      </c>
      <c r="B13" s="461"/>
      <c r="C13" s="462" t="s">
        <v>254</v>
      </c>
      <c r="D13" s="462" t="s">
        <v>6</v>
      </c>
      <c r="E13" s="462"/>
      <c r="F13" s="462"/>
      <c r="G13" s="462"/>
      <c r="H13" s="462" t="s">
        <v>418</v>
      </c>
      <c r="I13" s="462"/>
      <c r="J13" s="462"/>
      <c r="K13" s="462"/>
      <c r="L13" s="461" t="s">
        <v>256</v>
      </c>
      <c r="M13" s="462" t="s">
        <v>257</v>
      </c>
      <c r="N13" s="462"/>
      <c r="O13" s="462"/>
      <c r="P13" s="462"/>
      <c r="Q13" s="462"/>
      <c r="R13" s="463"/>
    </row>
    <row r="14" spans="1:18" ht="48.75" thickTop="1" thickBot="1" x14ac:dyDescent="0.3">
      <c r="A14" s="460"/>
      <c r="B14" s="461"/>
      <c r="C14" s="462"/>
      <c r="D14" s="236" t="s">
        <v>258</v>
      </c>
      <c r="E14" s="236" t="s">
        <v>7</v>
      </c>
      <c r="F14" s="236" t="s">
        <v>259</v>
      </c>
      <c r="G14" s="236" t="s">
        <v>8</v>
      </c>
      <c r="H14" s="236" t="s">
        <v>0</v>
      </c>
      <c r="I14" s="236" t="s">
        <v>1</v>
      </c>
      <c r="J14" s="236" t="s">
        <v>251</v>
      </c>
      <c r="K14" s="236" t="s">
        <v>2</v>
      </c>
      <c r="L14" s="461"/>
      <c r="M14" s="247" t="s">
        <v>9</v>
      </c>
      <c r="N14" s="247" t="s">
        <v>10</v>
      </c>
      <c r="O14" s="247" t="s">
        <v>11</v>
      </c>
      <c r="P14" s="247" t="s">
        <v>12</v>
      </c>
      <c r="Q14" s="247" t="s">
        <v>13</v>
      </c>
      <c r="R14" s="248" t="s">
        <v>14</v>
      </c>
    </row>
    <row r="15" spans="1:18" ht="18.75" customHeight="1" thickTop="1" x14ac:dyDescent="0.25">
      <c r="A15" s="464" t="s">
        <v>471</v>
      </c>
      <c r="B15" s="465"/>
      <c r="C15" s="468">
        <f>G15+G16</f>
        <v>6240</v>
      </c>
      <c r="D15" s="249" t="s">
        <v>421</v>
      </c>
      <c r="E15" s="249">
        <v>48</v>
      </c>
      <c r="F15" s="250">
        <v>100</v>
      </c>
      <c r="G15" s="250">
        <f t="shared" ref="G15:G21" si="0">E15*F15</f>
        <v>4800</v>
      </c>
      <c r="H15" s="250">
        <f>12*F15</f>
        <v>1200</v>
      </c>
      <c r="I15" s="250">
        <f>12*F15</f>
        <v>1200</v>
      </c>
      <c r="J15" s="250">
        <f>12*100</f>
        <v>1200</v>
      </c>
      <c r="K15" s="250">
        <f>12*F15</f>
        <v>1200</v>
      </c>
      <c r="L15" s="251" t="s">
        <v>506</v>
      </c>
      <c r="M15" s="252" t="s">
        <v>419</v>
      </c>
      <c r="N15" s="252" t="s">
        <v>419</v>
      </c>
      <c r="O15" s="249">
        <v>3</v>
      </c>
      <c r="P15" s="249">
        <v>1</v>
      </c>
      <c r="Q15" s="249">
        <v>1</v>
      </c>
      <c r="R15" s="253">
        <v>1</v>
      </c>
    </row>
    <row r="16" spans="1:18" ht="42" customHeight="1" thickBot="1" x14ac:dyDescent="0.3">
      <c r="A16" s="466"/>
      <c r="B16" s="467"/>
      <c r="C16" s="469"/>
      <c r="D16" s="254" t="s">
        <v>422</v>
      </c>
      <c r="E16" s="254">
        <v>48</v>
      </c>
      <c r="F16" s="255">
        <v>30</v>
      </c>
      <c r="G16" s="255">
        <f t="shared" si="0"/>
        <v>1440</v>
      </c>
      <c r="H16" s="255">
        <v>360</v>
      </c>
      <c r="I16" s="255">
        <v>360</v>
      </c>
      <c r="J16" s="255">
        <v>360</v>
      </c>
      <c r="K16" s="255">
        <v>360</v>
      </c>
      <c r="L16" s="256" t="s">
        <v>506</v>
      </c>
      <c r="M16" s="254" t="s">
        <v>419</v>
      </c>
      <c r="N16" s="254" t="s">
        <v>419</v>
      </c>
      <c r="O16" s="254">
        <v>2</v>
      </c>
      <c r="P16" s="254">
        <v>2</v>
      </c>
      <c r="Q16" s="254">
        <v>2</v>
      </c>
      <c r="R16" s="257">
        <v>2</v>
      </c>
    </row>
    <row r="17" spans="1:20" ht="22.5" customHeight="1" thickTop="1" x14ac:dyDescent="0.25">
      <c r="A17" s="489" t="s">
        <v>488</v>
      </c>
      <c r="B17" s="486"/>
      <c r="C17" s="484">
        <f>G17+G18</f>
        <v>39300</v>
      </c>
      <c r="D17" s="258" t="s">
        <v>423</v>
      </c>
      <c r="E17" s="258">
        <v>6</v>
      </c>
      <c r="F17" s="259">
        <v>3000</v>
      </c>
      <c r="G17" s="259">
        <f t="shared" si="0"/>
        <v>18000</v>
      </c>
      <c r="H17" s="259">
        <f>F17*4</f>
        <v>12000</v>
      </c>
      <c r="I17" s="259">
        <f>F17*2</f>
        <v>6000</v>
      </c>
      <c r="J17" s="259">
        <v>0</v>
      </c>
      <c r="K17" s="259">
        <v>0</v>
      </c>
      <c r="L17" s="260" t="s">
        <v>506</v>
      </c>
      <c r="M17" s="258" t="s">
        <v>419</v>
      </c>
      <c r="N17" s="258" t="s">
        <v>419</v>
      </c>
      <c r="O17" s="258">
        <v>2</v>
      </c>
      <c r="P17" s="258">
        <v>4</v>
      </c>
      <c r="Q17" s="258">
        <v>4</v>
      </c>
      <c r="R17" s="261">
        <v>1</v>
      </c>
    </row>
    <row r="18" spans="1:20" ht="30.75" customHeight="1" thickBot="1" x14ac:dyDescent="0.3">
      <c r="A18" s="490"/>
      <c r="B18" s="491"/>
      <c r="C18" s="502"/>
      <c r="D18" s="262" t="s">
        <v>424</v>
      </c>
      <c r="E18" s="263">
        <v>6</v>
      </c>
      <c r="F18" s="264">
        <v>3550</v>
      </c>
      <c r="G18" s="264">
        <f t="shared" si="0"/>
        <v>21300</v>
      </c>
      <c r="H18" s="264">
        <f>F18*4</f>
        <v>14200</v>
      </c>
      <c r="I18" s="264">
        <f>F18*2</f>
        <v>7100</v>
      </c>
      <c r="J18" s="264">
        <v>0</v>
      </c>
      <c r="K18" s="264">
        <v>0</v>
      </c>
      <c r="L18" s="265" t="s">
        <v>506</v>
      </c>
      <c r="M18" s="263" t="s">
        <v>419</v>
      </c>
      <c r="N18" s="263" t="s">
        <v>419</v>
      </c>
      <c r="O18" s="263">
        <v>2</v>
      </c>
      <c r="P18" s="263">
        <v>3</v>
      </c>
      <c r="Q18" s="263">
        <v>1</v>
      </c>
      <c r="R18" s="266">
        <v>1</v>
      </c>
      <c r="T18">
        <f>F18*4</f>
        <v>14200</v>
      </c>
    </row>
    <row r="19" spans="1:20" ht="18" customHeight="1" thickTop="1" x14ac:dyDescent="0.25">
      <c r="A19" s="478" t="s">
        <v>473</v>
      </c>
      <c r="B19" s="479"/>
      <c r="C19" s="468">
        <f>G19+G20</f>
        <v>4800</v>
      </c>
      <c r="D19" s="249" t="s">
        <v>404</v>
      </c>
      <c r="E19" s="249">
        <v>800</v>
      </c>
      <c r="F19" s="250">
        <v>2</v>
      </c>
      <c r="G19" s="250">
        <f t="shared" si="0"/>
        <v>1600</v>
      </c>
      <c r="H19" s="250">
        <v>400</v>
      </c>
      <c r="I19" s="250">
        <v>400</v>
      </c>
      <c r="J19" s="250">
        <v>400</v>
      </c>
      <c r="K19" s="250">
        <v>400</v>
      </c>
      <c r="L19" s="251" t="s">
        <v>506</v>
      </c>
      <c r="M19" s="249" t="s">
        <v>419</v>
      </c>
      <c r="N19" s="249" t="s">
        <v>419</v>
      </c>
      <c r="O19" s="249">
        <v>2</v>
      </c>
      <c r="P19" s="249">
        <v>2</v>
      </c>
      <c r="Q19" s="249">
        <v>2</v>
      </c>
      <c r="R19" s="253">
        <v>2</v>
      </c>
    </row>
    <row r="20" spans="1:20" ht="44.25" customHeight="1" thickBot="1" x14ac:dyDescent="0.3">
      <c r="A20" s="480"/>
      <c r="B20" s="481"/>
      <c r="C20" s="469"/>
      <c r="D20" s="254" t="s">
        <v>405</v>
      </c>
      <c r="E20" s="254">
        <v>40</v>
      </c>
      <c r="F20" s="255">
        <v>80</v>
      </c>
      <c r="G20" s="255">
        <f t="shared" si="0"/>
        <v>3200</v>
      </c>
      <c r="H20" s="255">
        <v>1600</v>
      </c>
      <c r="I20" s="255">
        <v>1200</v>
      </c>
      <c r="J20" s="255">
        <v>400</v>
      </c>
      <c r="K20" s="255">
        <v>0</v>
      </c>
      <c r="L20" s="256" t="s">
        <v>506</v>
      </c>
      <c r="M20" s="254" t="s">
        <v>419</v>
      </c>
      <c r="N20" s="254" t="s">
        <v>419</v>
      </c>
      <c r="O20" s="254">
        <v>2</v>
      </c>
      <c r="P20" s="254">
        <v>2</v>
      </c>
      <c r="Q20" s="254">
        <v>2</v>
      </c>
      <c r="R20" s="257">
        <v>2</v>
      </c>
      <c r="T20" s="100"/>
    </row>
    <row r="21" spans="1:20" ht="19.5" customHeight="1" thickTop="1" x14ac:dyDescent="0.25">
      <c r="A21" s="482" t="s">
        <v>489</v>
      </c>
      <c r="B21" s="483"/>
      <c r="C21" s="484">
        <f>G21+G22</f>
        <v>12600</v>
      </c>
      <c r="D21" s="258" t="s">
        <v>401</v>
      </c>
      <c r="E21" s="258">
        <v>84</v>
      </c>
      <c r="F21" s="259">
        <v>100</v>
      </c>
      <c r="G21" s="259">
        <f t="shared" si="0"/>
        <v>8400</v>
      </c>
      <c r="H21" s="259">
        <v>2100</v>
      </c>
      <c r="I21" s="259">
        <v>2100</v>
      </c>
      <c r="J21" s="259">
        <v>2100</v>
      </c>
      <c r="K21" s="259">
        <v>2100</v>
      </c>
      <c r="L21" s="260" t="s">
        <v>506</v>
      </c>
      <c r="M21" s="258" t="s">
        <v>419</v>
      </c>
      <c r="N21" s="258" t="s">
        <v>419</v>
      </c>
      <c r="O21" s="258">
        <v>3</v>
      </c>
      <c r="P21" s="258">
        <v>1</v>
      </c>
      <c r="Q21" s="258">
        <v>1</v>
      </c>
      <c r="R21" s="261">
        <v>1</v>
      </c>
    </row>
    <row r="22" spans="1:20" ht="42.75" customHeight="1" thickBot="1" x14ac:dyDescent="0.3">
      <c r="A22" s="480"/>
      <c r="B22" s="481"/>
      <c r="C22" s="469"/>
      <c r="D22" s="254" t="s">
        <v>402</v>
      </c>
      <c r="E22" s="254">
        <v>84</v>
      </c>
      <c r="F22" s="255">
        <v>50</v>
      </c>
      <c r="G22" s="255">
        <f>E22*F22</f>
        <v>4200</v>
      </c>
      <c r="H22" s="255">
        <v>1050</v>
      </c>
      <c r="I22" s="255">
        <v>1050</v>
      </c>
      <c r="J22" s="255">
        <v>1050</v>
      </c>
      <c r="K22" s="255">
        <v>1050</v>
      </c>
      <c r="L22" s="256" t="s">
        <v>506</v>
      </c>
      <c r="M22" s="254" t="s">
        <v>419</v>
      </c>
      <c r="N22" s="254" t="s">
        <v>419</v>
      </c>
      <c r="O22" s="254">
        <v>2</v>
      </c>
      <c r="P22" s="254">
        <v>2</v>
      </c>
      <c r="Q22" s="254">
        <v>2</v>
      </c>
      <c r="R22" s="257">
        <v>2</v>
      </c>
      <c r="T22" s="100"/>
    </row>
    <row r="23" spans="1:20" ht="29.25" customHeight="1" thickTop="1" x14ac:dyDescent="0.25">
      <c r="A23" s="482" t="s">
        <v>475</v>
      </c>
      <c r="B23" s="483"/>
      <c r="C23" s="474">
        <f>G23+G24</f>
        <v>19200</v>
      </c>
      <c r="D23" s="267" t="s">
        <v>423</v>
      </c>
      <c r="E23" s="258">
        <v>48</v>
      </c>
      <c r="F23" s="259">
        <v>400</v>
      </c>
      <c r="G23" s="259">
        <f>E23*F23</f>
        <v>19200</v>
      </c>
      <c r="H23" s="259">
        <f>12*F23</f>
        <v>4800</v>
      </c>
      <c r="I23" s="259">
        <f>12*F23</f>
        <v>4800</v>
      </c>
      <c r="J23" s="259">
        <f>12*F23</f>
        <v>4800</v>
      </c>
      <c r="K23" s="259">
        <f>12*F23</f>
        <v>4800</v>
      </c>
      <c r="L23" s="260" t="s">
        <v>506</v>
      </c>
      <c r="M23" s="258" t="s">
        <v>419</v>
      </c>
      <c r="N23" s="258" t="s">
        <v>419</v>
      </c>
      <c r="O23" s="258">
        <v>2</v>
      </c>
      <c r="P23" s="258">
        <v>4</v>
      </c>
      <c r="Q23" s="258">
        <v>4</v>
      </c>
      <c r="R23" s="261">
        <v>1</v>
      </c>
    </row>
    <row r="24" spans="1:20" ht="44.25" customHeight="1" thickBot="1" x14ac:dyDescent="0.3">
      <c r="A24" s="480"/>
      <c r="B24" s="481"/>
      <c r="C24" s="475"/>
      <c r="D24" s="268" t="s">
        <v>425</v>
      </c>
      <c r="E24" s="254" t="s">
        <v>426</v>
      </c>
      <c r="F24" s="255">
        <v>0</v>
      </c>
      <c r="G24" s="255">
        <v>0</v>
      </c>
      <c r="H24" s="255">
        <v>0</v>
      </c>
      <c r="I24" s="255">
        <v>0</v>
      </c>
      <c r="J24" s="255">
        <v>0</v>
      </c>
      <c r="K24" s="255">
        <v>0</v>
      </c>
      <c r="L24" s="256" t="s">
        <v>506</v>
      </c>
      <c r="M24" s="254" t="s">
        <v>419</v>
      </c>
      <c r="N24" s="254" t="s">
        <v>419</v>
      </c>
      <c r="O24" s="254">
        <v>2</v>
      </c>
      <c r="P24" s="254">
        <v>2</v>
      </c>
      <c r="Q24" s="254">
        <v>2</v>
      </c>
      <c r="R24" s="257">
        <v>2</v>
      </c>
    </row>
    <row r="25" spans="1:20" ht="18.75" customHeight="1" thickTop="1" x14ac:dyDescent="0.25">
      <c r="A25" s="482" t="s">
        <v>483</v>
      </c>
      <c r="B25" s="483"/>
      <c r="C25" s="474">
        <f>G25+G26</f>
        <v>105700</v>
      </c>
      <c r="D25" s="267" t="s">
        <v>404</v>
      </c>
      <c r="E25" s="258">
        <v>7</v>
      </c>
      <c r="F25" s="259">
        <v>100</v>
      </c>
      <c r="G25" s="259">
        <f>E25*F25</f>
        <v>700</v>
      </c>
      <c r="H25" s="259">
        <v>300</v>
      </c>
      <c r="I25" s="259">
        <v>200</v>
      </c>
      <c r="J25" s="259">
        <v>200</v>
      </c>
      <c r="K25" s="259">
        <v>0</v>
      </c>
      <c r="L25" s="260" t="s">
        <v>506</v>
      </c>
      <c r="M25" s="258" t="s">
        <v>419</v>
      </c>
      <c r="N25" s="258" t="s">
        <v>419</v>
      </c>
      <c r="O25" s="258">
        <v>2</v>
      </c>
      <c r="P25" s="258">
        <v>2</v>
      </c>
      <c r="Q25" s="258">
        <v>2</v>
      </c>
      <c r="R25" s="261">
        <v>2</v>
      </c>
    </row>
    <row r="26" spans="1:20" ht="27.75" customHeight="1" thickBot="1" x14ac:dyDescent="0.3">
      <c r="A26" s="480"/>
      <c r="B26" s="481"/>
      <c r="C26" s="475"/>
      <c r="D26" s="269" t="s">
        <v>406</v>
      </c>
      <c r="E26" s="254">
        <v>7</v>
      </c>
      <c r="F26" s="255">
        <v>15000</v>
      </c>
      <c r="G26" s="255">
        <f>E26*F26</f>
        <v>105000</v>
      </c>
      <c r="H26" s="255">
        <v>45000</v>
      </c>
      <c r="I26" s="255">
        <v>30000</v>
      </c>
      <c r="J26" s="255">
        <v>30000</v>
      </c>
      <c r="K26" s="255">
        <v>0</v>
      </c>
      <c r="L26" s="256" t="s">
        <v>506</v>
      </c>
      <c r="M26" s="254" t="s">
        <v>419</v>
      </c>
      <c r="N26" s="254" t="s">
        <v>419</v>
      </c>
      <c r="O26" s="254">
        <v>3</v>
      </c>
      <c r="P26" s="254">
        <v>1</v>
      </c>
      <c r="Q26" s="254">
        <v>1</v>
      </c>
      <c r="R26" s="257">
        <v>1</v>
      </c>
    </row>
    <row r="27" spans="1:20" ht="15" customHeight="1" thickTop="1" x14ac:dyDescent="0.25">
      <c r="A27" s="503" t="s">
        <v>474</v>
      </c>
      <c r="B27" s="504"/>
      <c r="C27" s="474">
        <v>0</v>
      </c>
      <c r="D27" s="270" t="s">
        <v>476</v>
      </c>
      <c r="E27" s="270">
        <v>0</v>
      </c>
      <c r="F27" s="259">
        <v>0</v>
      </c>
      <c r="G27" s="259">
        <v>0</v>
      </c>
      <c r="H27" s="259">
        <v>0</v>
      </c>
      <c r="I27" s="259">
        <v>0</v>
      </c>
      <c r="J27" s="259">
        <v>0</v>
      </c>
      <c r="K27" s="259">
        <v>0</v>
      </c>
      <c r="L27" s="260" t="s">
        <v>506</v>
      </c>
      <c r="M27" s="258" t="s">
        <v>419</v>
      </c>
      <c r="N27" s="258" t="s">
        <v>419</v>
      </c>
      <c r="O27" s="258"/>
      <c r="P27" s="258"/>
      <c r="Q27" s="258"/>
      <c r="R27" s="261"/>
    </row>
    <row r="28" spans="1:20" ht="15.75" customHeight="1" thickBot="1" x14ac:dyDescent="0.3">
      <c r="A28" s="505"/>
      <c r="B28" s="506"/>
      <c r="C28" s="475"/>
      <c r="D28" s="271" t="s">
        <v>476</v>
      </c>
      <c r="E28" s="271">
        <v>0</v>
      </c>
      <c r="F28" s="255">
        <v>0</v>
      </c>
      <c r="G28" s="255">
        <v>0</v>
      </c>
      <c r="H28" s="255">
        <v>0</v>
      </c>
      <c r="I28" s="255">
        <v>0</v>
      </c>
      <c r="J28" s="255">
        <v>0</v>
      </c>
      <c r="K28" s="255">
        <v>0</v>
      </c>
      <c r="L28" s="256" t="s">
        <v>506</v>
      </c>
      <c r="M28" s="254" t="s">
        <v>419</v>
      </c>
      <c r="N28" s="254" t="s">
        <v>419</v>
      </c>
      <c r="O28" s="254"/>
      <c r="P28" s="254"/>
      <c r="Q28" s="254"/>
      <c r="R28" s="257"/>
    </row>
    <row r="29" spans="1:20" ht="18" customHeight="1" thickTop="1" x14ac:dyDescent="0.25">
      <c r="A29" s="470" t="s">
        <v>491</v>
      </c>
      <c r="B29" s="471"/>
      <c r="C29" s="474">
        <f>G29+G30</f>
        <v>43680</v>
      </c>
      <c r="D29" s="267" t="s">
        <v>401</v>
      </c>
      <c r="E29" s="258">
        <v>336</v>
      </c>
      <c r="F29" s="259">
        <v>100</v>
      </c>
      <c r="G29" s="259">
        <f t="shared" ref="G29:G35" si="1">E29*F29</f>
        <v>33600</v>
      </c>
      <c r="H29" s="259">
        <f>84*100</f>
        <v>8400</v>
      </c>
      <c r="I29" s="259">
        <f>84*100</f>
        <v>8400</v>
      </c>
      <c r="J29" s="259">
        <f>84*100</f>
        <v>8400</v>
      </c>
      <c r="K29" s="259">
        <f>84*100</f>
        <v>8400</v>
      </c>
      <c r="L29" s="260" t="s">
        <v>506</v>
      </c>
      <c r="M29" s="258" t="s">
        <v>419</v>
      </c>
      <c r="N29" s="258" t="s">
        <v>419</v>
      </c>
      <c r="O29" s="258">
        <v>3</v>
      </c>
      <c r="P29" s="258">
        <v>1</v>
      </c>
      <c r="Q29" s="258">
        <v>1</v>
      </c>
      <c r="R29" s="261">
        <v>1</v>
      </c>
      <c r="T29" s="100"/>
    </row>
    <row r="30" spans="1:20" ht="25.5" customHeight="1" thickBot="1" x14ac:dyDescent="0.3">
      <c r="A30" s="472"/>
      <c r="B30" s="473"/>
      <c r="C30" s="475"/>
      <c r="D30" s="269" t="s">
        <v>492</v>
      </c>
      <c r="E30" s="254">
        <v>336</v>
      </c>
      <c r="F30" s="255">
        <v>30</v>
      </c>
      <c r="G30" s="255">
        <f t="shared" si="1"/>
        <v>10080</v>
      </c>
      <c r="H30" s="255">
        <f>7*4*3*30</f>
        <v>2520</v>
      </c>
      <c r="I30" s="255">
        <f>7*4*3*30</f>
        <v>2520</v>
      </c>
      <c r="J30" s="255">
        <f>4*7*3*30</f>
        <v>2520</v>
      </c>
      <c r="K30" s="255">
        <f>4*7*3*30</f>
        <v>2520</v>
      </c>
      <c r="L30" s="256" t="s">
        <v>506</v>
      </c>
      <c r="M30" s="254" t="s">
        <v>419</v>
      </c>
      <c r="N30" s="254" t="s">
        <v>419</v>
      </c>
      <c r="O30" s="254">
        <v>2</v>
      </c>
      <c r="P30" s="254">
        <v>2</v>
      </c>
      <c r="Q30" s="254">
        <v>2</v>
      </c>
      <c r="R30" s="257">
        <v>1</v>
      </c>
    </row>
    <row r="31" spans="1:20" ht="18.75" customHeight="1" thickTop="1" x14ac:dyDescent="0.25">
      <c r="A31" s="482" t="s">
        <v>493</v>
      </c>
      <c r="B31" s="483"/>
      <c r="C31" s="474">
        <f>G31+G32</f>
        <v>39300</v>
      </c>
      <c r="D31" s="258" t="s">
        <v>423</v>
      </c>
      <c r="E31" s="258">
        <v>6</v>
      </c>
      <c r="F31" s="259">
        <v>3000</v>
      </c>
      <c r="G31" s="259">
        <f t="shared" si="1"/>
        <v>18000</v>
      </c>
      <c r="H31" s="259">
        <v>0</v>
      </c>
      <c r="I31" s="259">
        <v>0</v>
      </c>
      <c r="J31" s="259">
        <f>F31*2</f>
        <v>6000</v>
      </c>
      <c r="K31" s="259">
        <f>F31*2</f>
        <v>6000</v>
      </c>
      <c r="L31" s="260" t="s">
        <v>506</v>
      </c>
      <c r="M31" s="258" t="s">
        <v>419</v>
      </c>
      <c r="N31" s="258" t="s">
        <v>419</v>
      </c>
      <c r="O31" s="258">
        <v>2</v>
      </c>
      <c r="P31" s="258">
        <v>4</v>
      </c>
      <c r="Q31" s="258">
        <v>4</v>
      </c>
      <c r="R31" s="261">
        <v>1</v>
      </c>
    </row>
    <row r="32" spans="1:20" ht="21" customHeight="1" thickBot="1" x14ac:dyDescent="0.3">
      <c r="A32" s="480"/>
      <c r="B32" s="481"/>
      <c r="C32" s="475"/>
      <c r="D32" s="262" t="s">
        <v>424</v>
      </c>
      <c r="E32" s="263">
        <v>6</v>
      </c>
      <c r="F32" s="264">
        <v>3550</v>
      </c>
      <c r="G32" s="255">
        <f t="shared" si="1"/>
        <v>21300</v>
      </c>
      <c r="H32" s="255">
        <v>0</v>
      </c>
      <c r="I32" s="255">
        <v>0</v>
      </c>
      <c r="J32" s="255">
        <f>F32*3</f>
        <v>10650</v>
      </c>
      <c r="K32" s="255">
        <f>F32*3</f>
        <v>10650</v>
      </c>
      <c r="L32" s="256" t="s">
        <v>506</v>
      </c>
      <c r="M32" s="272" t="s">
        <v>419</v>
      </c>
      <c r="N32" s="272" t="s">
        <v>419</v>
      </c>
      <c r="O32" s="272">
        <v>2</v>
      </c>
      <c r="P32" s="272">
        <v>3</v>
      </c>
      <c r="Q32" s="272">
        <v>1</v>
      </c>
      <c r="R32" s="273">
        <v>1</v>
      </c>
    </row>
    <row r="33" spans="1:18" ht="15" customHeight="1" thickTop="1" x14ac:dyDescent="0.25">
      <c r="A33" s="482" t="s">
        <v>494</v>
      </c>
      <c r="B33" s="483"/>
      <c r="C33" s="474">
        <v>0</v>
      </c>
      <c r="D33" s="267" t="s">
        <v>476</v>
      </c>
      <c r="E33" s="258">
        <v>0</v>
      </c>
      <c r="F33" s="259">
        <v>0</v>
      </c>
      <c r="G33" s="259">
        <f t="shared" si="1"/>
        <v>0</v>
      </c>
      <c r="H33" s="259">
        <v>0</v>
      </c>
      <c r="I33" s="259">
        <v>0</v>
      </c>
      <c r="J33" s="259">
        <v>0</v>
      </c>
      <c r="K33" s="259">
        <v>0</v>
      </c>
      <c r="L33" s="260" t="s">
        <v>506</v>
      </c>
      <c r="M33" s="258" t="s">
        <v>419</v>
      </c>
      <c r="N33" s="258" t="s">
        <v>419</v>
      </c>
      <c r="O33" s="258"/>
      <c r="P33" s="258"/>
      <c r="Q33" s="258"/>
      <c r="R33" s="261"/>
    </row>
    <row r="34" spans="1:18" ht="15" customHeight="1" thickBot="1" x14ac:dyDescent="0.3">
      <c r="A34" s="480"/>
      <c r="B34" s="481"/>
      <c r="C34" s="475"/>
      <c r="D34" s="269" t="s">
        <v>476</v>
      </c>
      <c r="E34" s="254">
        <v>0</v>
      </c>
      <c r="F34" s="255">
        <v>0</v>
      </c>
      <c r="G34" s="255">
        <f t="shared" si="1"/>
        <v>0</v>
      </c>
      <c r="H34" s="255">
        <v>0</v>
      </c>
      <c r="I34" s="255">
        <v>0</v>
      </c>
      <c r="J34" s="255">
        <v>0</v>
      </c>
      <c r="K34" s="255">
        <v>0</v>
      </c>
      <c r="L34" s="256" t="s">
        <v>506</v>
      </c>
      <c r="M34" s="254" t="s">
        <v>419</v>
      </c>
      <c r="N34" s="254" t="s">
        <v>419</v>
      </c>
      <c r="O34" s="254"/>
      <c r="P34" s="254"/>
      <c r="Q34" s="254"/>
      <c r="R34" s="257"/>
    </row>
    <row r="35" spans="1:18" ht="15" customHeight="1" thickTop="1" x14ac:dyDescent="0.25">
      <c r="A35" s="482" t="s">
        <v>495</v>
      </c>
      <c r="B35" s="483"/>
      <c r="C35" s="507">
        <f>G35</f>
        <v>2700</v>
      </c>
      <c r="D35" s="267" t="s">
        <v>496</v>
      </c>
      <c r="E35" s="258">
        <v>27</v>
      </c>
      <c r="F35" s="259">
        <v>100</v>
      </c>
      <c r="G35" s="259">
        <f t="shared" si="1"/>
        <v>2700</v>
      </c>
      <c r="H35" s="259">
        <v>400</v>
      </c>
      <c r="I35" s="259">
        <v>600</v>
      </c>
      <c r="J35" s="259">
        <v>800</v>
      </c>
      <c r="K35" s="259">
        <v>900</v>
      </c>
      <c r="L35" s="260" t="s">
        <v>506</v>
      </c>
      <c r="M35" s="258" t="s">
        <v>419</v>
      </c>
      <c r="N35" s="258" t="s">
        <v>419</v>
      </c>
      <c r="O35" s="258">
        <v>2</v>
      </c>
      <c r="P35" s="258">
        <v>2</v>
      </c>
      <c r="Q35" s="258">
        <v>2</v>
      </c>
      <c r="R35" s="261">
        <v>2</v>
      </c>
    </row>
    <row r="36" spans="1:18" ht="15" customHeight="1" thickBot="1" x14ac:dyDescent="0.3">
      <c r="A36" s="480"/>
      <c r="B36" s="481"/>
      <c r="C36" s="508"/>
      <c r="D36" s="269" t="s">
        <v>497</v>
      </c>
      <c r="E36" s="254" t="s">
        <v>400</v>
      </c>
      <c r="F36" s="255"/>
      <c r="G36" s="255"/>
      <c r="H36" s="255"/>
      <c r="I36" s="255"/>
      <c r="J36" s="255"/>
      <c r="K36" s="255"/>
      <c r="L36" s="256" t="s">
        <v>506</v>
      </c>
      <c r="M36" s="254" t="s">
        <v>419</v>
      </c>
      <c r="N36" s="254" t="s">
        <v>419</v>
      </c>
      <c r="O36" s="254"/>
      <c r="P36" s="254"/>
      <c r="Q36" s="254"/>
      <c r="R36" s="257"/>
    </row>
    <row r="37" spans="1:18" ht="17.25" customHeight="1" thickTop="1" x14ac:dyDescent="0.25">
      <c r="A37" s="485" t="s">
        <v>472</v>
      </c>
      <c r="B37" s="486"/>
      <c r="C37" s="474">
        <v>0</v>
      </c>
      <c r="D37" s="274">
        <v>0</v>
      </c>
      <c r="E37" s="275">
        <v>0</v>
      </c>
      <c r="F37" s="275">
        <v>0</v>
      </c>
      <c r="G37" s="275">
        <v>0</v>
      </c>
      <c r="H37" s="275">
        <v>0</v>
      </c>
      <c r="I37" s="275">
        <v>0</v>
      </c>
      <c r="J37" s="275">
        <v>0</v>
      </c>
      <c r="K37" s="275">
        <v>0</v>
      </c>
      <c r="L37" s="276" t="s">
        <v>506</v>
      </c>
      <c r="M37" s="262" t="s">
        <v>419</v>
      </c>
      <c r="N37" s="262" t="s">
        <v>419</v>
      </c>
      <c r="O37" s="262"/>
      <c r="P37" s="262"/>
      <c r="Q37" s="262"/>
      <c r="R37" s="277"/>
    </row>
    <row r="38" spans="1:18" ht="15" customHeight="1" thickBot="1" x14ac:dyDescent="0.3">
      <c r="A38" s="487"/>
      <c r="B38" s="488"/>
      <c r="C38" s="475"/>
      <c r="D38" s="278">
        <v>0</v>
      </c>
      <c r="E38" s="255">
        <v>0</v>
      </c>
      <c r="F38" s="255">
        <v>0</v>
      </c>
      <c r="G38" s="255">
        <v>0</v>
      </c>
      <c r="H38" s="255">
        <v>0</v>
      </c>
      <c r="I38" s="255">
        <v>0</v>
      </c>
      <c r="J38" s="255">
        <v>0</v>
      </c>
      <c r="K38" s="255">
        <v>0</v>
      </c>
      <c r="L38" s="256" t="s">
        <v>506</v>
      </c>
      <c r="M38" s="254" t="s">
        <v>419</v>
      </c>
      <c r="N38" s="254" t="s">
        <v>419</v>
      </c>
      <c r="O38" s="254"/>
      <c r="P38" s="254"/>
      <c r="Q38" s="254"/>
      <c r="R38" s="257"/>
    </row>
    <row r="39" spans="1:18" ht="16.5" thickTop="1" x14ac:dyDescent="0.25">
      <c r="A39" s="515"/>
      <c r="B39" s="516"/>
      <c r="C39" s="284">
        <f>SUM(C15:C38)</f>
        <v>273520</v>
      </c>
      <c r="D39" s="279"/>
      <c r="E39" s="279"/>
      <c r="F39" s="280"/>
      <c r="G39" s="280"/>
      <c r="H39" s="281"/>
      <c r="I39" s="280"/>
      <c r="J39" s="280"/>
      <c r="K39" s="281"/>
      <c r="L39" s="279"/>
      <c r="M39" s="282"/>
      <c r="N39" s="282"/>
      <c r="O39" s="282"/>
      <c r="P39" s="282"/>
      <c r="Q39" s="282"/>
      <c r="R39" s="283"/>
    </row>
    <row r="40" spans="1:18" ht="18" thickBot="1" x14ac:dyDescent="0.35">
      <c r="A40" s="517" t="s">
        <v>243</v>
      </c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9"/>
    </row>
    <row r="41" spans="1:18" ht="17.25" thickTop="1" thickBot="1" x14ac:dyDescent="0.3">
      <c r="A41" s="460" t="s">
        <v>244</v>
      </c>
      <c r="B41" s="495" t="s">
        <v>245</v>
      </c>
      <c r="C41" s="495"/>
      <c r="D41" s="514" t="s">
        <v>246</v>
      </c>
      <c r="E41" s="462" t="s">
        <v>247</v>
      </c>
      <c r="F41" s="462" t="s">
        <v>248</v>
      </c>
      <c r="G41" s="462" t="s">
        <v>249</v>
      </c>
      <c r="H41" s="462" t="s">
        <v>417</v>
      </c>
      <c r="I41" s="462"/>
      <c r="J41" s="462"/>
      <c r="K41" s="462"/>
      <c r="L41" s="461" t="s">
        <v>3</v>
      </c>
      <c r="M41" s="461" t="s">
        <v>4</v>
      </c>
      <c r="N41" s="461"/>
      <c r="O41" s="461"/>
      <c r="P41" s="461"/>
      <c r="Q41" s="461"/>
      <c r="R41" s="501"/>
    </row>
    <row r="42" spans="1:18" ht="17.25" thickTop="1" thickBot="1" x14ac:dyDescent="0.3">
      <c r="A42" s="460"/>
      <c r="B42" s="495"/>
      <c r="C42" s="495"/>
      <c r="D42" s="497"/>
      <c r="E42" s="462"/>
      <c r="F42" s="462"/>
      <c r="G42" s="462"/>
      <c r="H42" s="236" t="s">
        <v>0</v>
      </c>
      <c r="I42" s="236" t="s">
        <v>1</v>
      </c>
      <c r="J42" s="236" t="s">
        <v>251</v>
      </c>
      <c r="K42" s="236" t="s">
        <v>2</v>
      </c>
      <c r="L42" s="461"/>
      <c r="M42" s="461"/>
      <c r="N42" s="461"/>
      <c r="O42" s="461"/>
      <c r="P42" s="461"/>
      <c r="Q42" s="461"/>
      <c r="R42" s="501"/>
    </row>
    <row r="43" spans="1:18" ht="137.25" customHeight="1" thickTop="1" x14ac:dyDescent="0.25">
      <c r="A43" s="285" t="s">
        <v>482</v>
      </c>
      <c r="B43" s="520" t="s">
        <v>477</v>
      </c>
      <c r="C43" s="521"/>
      <c r="D43" s="286" t="s">
        <v>511</v>
      </c>
      <c r="E43" s="286" t="s">
        <v>512</v>
      </c>
      <c r="F43" s="287" t="s">
        <v>513</v>
      </c>
      <c r="G43" s="243">
        <v>4</v>
      </c>
      <c r="H43" s="243">
        <v>1</v>
      </c>
      <c r="I43" s="243">
        <v>1</v>
      </c>
      <c r="J43" s="243">
        <v>1</v>
      </c>
      <c r="K43" s="243">
        <v>1</v>
      </c>
      <c r="L43" s="246">
        <f>C48+C50+C52+C55+C57+C59+C61+C63+C65+C67+C69</f>
        <v>140075</v>
      </c>
      <c r="M43" s="455"/>
      <c r="N43" s="455"/>
      <c r="O43" s="455"/>
      <c r="P43" s="455"/>
      <c r="Q43" s="455"/>
      <c r="R43" s="456"/>
    </row>
    <row r="44" spans="1:18" x14ac:dyDescent="0.25">
      <c r="A44" s="218"/>
      <c r="B44" s="219"/>
      <c r="C44" s="220"/>
      <c r="D44" s="212"/>
      <c r="E44" s="212"/>
      <c r="F44" s="213"/>
      <c r="G44" s="213"/>
      <c r="H44" s="220"/>
      <c r="I44" s="213"/>
      <c r="J44" s="213"/>
      <c r="K44" s="220"/>
      <c r="L44" s="211"/>
      <c r="M44" s="221"/>
      <c r="N44" s="221"/>
      <c r="O44" s="221"/>
      <c r="P44" s="221"/>
      <c r="Q44" s="221"/>
      <c r="R44" s="222"/>
    </row>
    <row r="45" spans="1:18" ht="20.25" thickBot="1" x14ac:dyDescent="0.4">
      <c r="A45" s="509" t="s">
        <v>252</v>
      </c>
      <c r="B45" s="510"/>
      <c r="C45" s="510"/>
      <c r="D45" s="510"/>
      <c r="E45" s="510"/>
      <c r="F45" s="510"/>
      <c r="G45" s="510"/>
      <c r="H45" s="510"/>
      <c r="I45" s="510"/>
      <c r="J45" s="510"/>
      <c r="K45" s="510"/>
      <c r="L45" s="510"/>
      <c r="M45" s="510"/>
      <c r="N45" s="510"/>
      <c r="O45" s="510"/>
      <c r="P45" s="510"/>
      <c r="Q45" s="510"/>
      <c r="R45" s="511"/>
    </row>
    <row r="46" spans="1:18" ht="17.25" thickTop="1" thickBot="1" x14ac:dyDescent="0.3">
      <c r="A46" s="460" t="s">
        <v>253</v>
      </c>
      <c r="B46" s="461"/>
      <c r="C46" s="462" t="s">
        <v>254</v>
      </c>
      <c r="D46" s="462" t="s">
        <v>6</v>
      </c>
      <c r="E46" s="462"/>
      <c r="F46" s="462"/>
      <c r="G46" s="462"/>
      <c r="H46" s="462" t="s">
        <v>418</v>
      </c>
      <c r="I46" s="462"/>
      <c r="J46" s="462"/>
      <c r="K46" s="462"/>
      <c r="L46" s="461" t="s">
        <v>256</v>
      </c>
      <c r="M46" s="462" t="s">
        <v>257</v>
      </c>
      <c r="N46" s="462"/>
      <c r="O46" s="462"/>
      <c r="P46" s="462"/>
      <c r="Q46" s="462"/>
      <c r="R46" s="463"/>
    </row>
    <row r="47" spans="1:18" ht="48.75" thickTop="1" thickBot="1" x14ac:dyDescent="0.3">
      <c r="A47" s="512"/>
      <c r="B47" s="513"/>
      <c r="C47" s="514"/>
      <c r="D47" s="288" t="s">
        <v>258</v>
      </c>
      <c r="E47" s="288" t="s">
        <v>7</v>
      </c>
      <c r="F47" s="288" t="s">
        <v>259</v>
      </c>
      <c r="G47" s="288" t="s">
        <v>8</v>
      </c>
      <c r="H47" s="288" t="s">
        <v>0</v>
      </c>
      <c r="I47" s="288" t="s">
        <v>1</v>
      </c>
      <c r="J47" s="288" t="s">
        <v>251</v>
      </c>
      <c r="K47" s="288" t="s">
        <v>2</v>
      </c>
      <c r="L47" s="513"/>
      <c r="M47" s="289" t="s">
        <v>9</v>
      </c>
      <c r="N47" s="289" t="s">
        <v>10</v>
      </c>
      <c r="O47" s="289" t="s">
        <v>11</v>
      </c>
      <c r="P47" s="289" t="s">
        <v>12</v>
      </c>
      <c r="Q47" s="289" t="s">
        <v>13</v>
      </c>
      <c r="R47" s="290" t="s">
        <v>14</v>
      </c>
    </row>
    <row r="48" spans="1:18" ht="16.5" thickTop="1" thickBot="1" x14ac:dyDescent="0.3">
      <c r="A48" s="528" t="s">
        <v>514</v>
      </c>
      <c r="B48" s="529"/>
      <c r="C48" s="530">
        <f>G48</f>
        <v>0</v>
      </c>
      <c r="D48" s="291" t="s">
        <v>423</v>
      </c>
      <c r="E48" s="291" t="s">
        <v>431</v>
      </c>
      <c r="F48" s="292">
        <v>0</v>
      </c>
      <c r="G48" s="292">
        <v>0</v>
      </c>
      <c r="H48" s="239">
        <v>0</v>
      </c>
      <c r="I48" s="239">
        <v>0</v>
      </c>
      <c r="J48" s="292">
        <v>0</v>
      </c>
      <c r="K48" s="292">
        <v>400</v>
      </c>
      <c r="L48" s="293" t="s">
        <v>506</v>
      </c>
      <c r="M48" s="294" t="s">
        <v>419</v>
      </c>
      <c r="N48" s="294" t="s">
        <v>419</v>
      </c>
      <c r="O48" s="291">
        <v>2</v>
      </c>
      <c r="P48" s="291">
        <v>4</v>
      </c>
      <c r="Q48" s="291">
        <v>4</v>
      </c>
      <c r="R48" s="383">
        <v>1</v>
      </c>
    </row>
    <row r="49" spans="1:18" ht="33.75" customHeight="1" thickTop="1" thickBot="1" x14ac:dyDescent="0.3">
      <c r="A49" s="524"/>
      <c r="B49" s="525"/>
      <c r="C49" s="527"/>
      <c r="D49" s="295" t="s">
        <v>397</v>
      </c>
      <c r="E49" s="296" t="s">
        <v>420</v>
      </c>
      <c r="F49" s="297" t="s">
        <v>398</v>
      </c>
      <c r="G49" s="298">
        <v>0</v>
      </c>
      <c r="H49" s="297">
        <v>0</v>
      </c>
      <c r="I49" s="297">
        <v>0</v>
      </c>
      <c r="J49" s="297">
        <v>0</v>
      </c>
      <c r="K49" s="297">
        <v>0</v>
      </c>
      <c r="L49" s="299" t="s">
        <v>506</v>
      </c>
      <c r="M49" s="299" t="s">
        <v>419</v>
      </c>
      <c r="N49" s="299" t="s">
        <v>419</v>
      </c>
      <c r="O49" s="299">
        <v>2</v>
      </c>
      <c r="P49" s="299">
        <v>2</v>
      </c>
      <c r="Q49" s="384">
        <v>2</v>
      </c>
      <c r="R49" s="385">
        <v>1</v>
      </c>
    </row>
    <row r="50" spans="1:18" ht="16.5" thickTop="1" thickBot="1" x14ac:dyDescent="0.3">
      <c r="A50" s="522" t="s">
        <v>427</v>
      </c>
      <c r="B50" s="523"/>
      <c r="C50" s="526">
        <f>G50+G51</f>
        <v>525</v>
      </c>
      <c r="D50" s="300" t="s">
        <v>401</v>
      </c>
      <c r="E50" s="300" t="s">
        <v>400</v>
      </c>
      <c r="F50" s="301">
        <v>100</v>
      </c>
      <c r="G50" s="301">
        <f>H50+I50+J50</f>
        <v>300</v>
      </c>
      <c r="H50" s="302">
        <v>100</v>
      </c>
      <c r="I50" s="302">
        <v>100</v>
      </c>
      <c r="J50" s="301">
        <v>100</v>
      </c>
      <c r="K50" s="301">
        <v>0</v>
      </c>
      <c r="L50" s="303" t="s">
        <v>506</v>
      </c>
      <c r="M50" s="300" t="s">
        <v>419</v>
      </c>
      <c r="N50" s="300" t="s">
        <v>419</v>
      </c>
      <c r="O50" s="300">
        <v>3</v>
      </c>
      <c r="P50" s="300">
        <v>1</v>
      </c>
      <c r="Q50" s="300">
        <v>1</v>
      </c>
      <c r="R50" s="386">
        <v>1</v>
      </c>
    </row>
    <row r="51" spans="1:18" ht="30" customHeight="1" thickTop="1" thickBot="1" x14ac:dyDescent="0.3">
      <c r="A51" s="524"/>
      <c r="B51" s="525"/>
      <c r="C51" s="527"/>
      <c r="D51" s="306" t="s">
        <v>428</v>
      </c>
      <c r="E51" s="307">
        <v>5</v>
      </c>
      <c r="F51" s="308">
        <v>30</v>
      </c>
      <c r="G51" s="309">
        <f>H51+I51+J51</f>
        <v>225</v>
      </c>
      <c r="H51" s="310">
        <v>75</v>
      </c>
      <c r="I51" s="310">
        <v>75</v>
      </c>
      <c r="J51" s="309">
        <v>75</v>
      </c>
      <c r="K51" s="308">
        <v>0</v>
      </c>
      <c r="L51" s="299" t="s">
        <v>506</v>
      </c>
      <c r="M51" s="299" t="s">
        <v>419</v>
      </c>
      <c r="N51" s="299" t="s">
        <v>419</v>
      </c>
      <c r="O51" s="299">
        <v>2</v>
      </c>
      <c r="P51" s="299">
        <v>2</v>
      </c>
      <c r="Q51" s="384">
        <v>2</v>
      </c>
      <c r="R51" s="385">
        <v>2</v>
      </c>
    </row>
    <row r="52" spans="1:18" ht="16.5" thickTop="1" thickBot="1" x14ac:dyDescent="0.3">
      <c r="A52" s="522" t="s">
        <v>479</v>
      </c>
      <c r="B52" s="523"/>
      <c r="C52" s="526">
        <f>G52+G53+G54</f>
        <v>22150</v>
      </c>
      <c r="D52" s="301" t="s">
        <v>429</v>
      </c>
      <c r="E52" s="311">
        <v>2</v>
      </c>
      <c r="F52" s="312">
        <v>5000</v>
      </c>
      <c r="G52" s="301">
        <f t="shared" ref="G52:G56" si="2">E52*F52</f>
        <v>10000</v>
      </c>
      <c r="H52" s="302">
        <v>5000</v>
      </c>
      <c r="I52" s="302">
        <v>0</v>
      </c>
      <c r="J52" s="301">
        <v>5000</v>
      </c>
      <c r="K52" s="312">
        <v>0</v>
      </c>
      <c r="L52" s="313" t="s">
        <v>506</v>
      </c>
      <c r="M52" s="313" t="s">
        <v>419</v>
      </c>
      <c r="N52" s="313" t="s">
        <v>419</v>
      </c>
      <c r="O52" s="313"/>
      <c r="P52" s="313"/>
      <c r="Q52" s="304"/>
      <c r="R52" s="305"/>
    </row>
    <row r="53" spans="1:18" ht="16.5" thickTop="1" thickBot="1" x14ac:dyDescent="0.3">
      <c r="A53" s="531"/>
      <c r="B53" s="532"/>
      <c r="C53" s="533"/>
      <c r="D53" s="292" t="s">
        <v>406</v>
      </c>
      <c r="E53" s="314">
        <v>2</v>
      </c>
      <c r="F53" s="315">
        <v>6000</v>
      </c>
      <c r="G53" s="292">
        <f t="shared" si="2"/>
        <v>12000</v>
      </c>
      <c r="H53" s="239">
        <v>6000</v>
      </c>
      <c r="I53" s="239">
        <v>0</v>
      </c>
      <c r="J53" s="292">
        <v>6000</v>
      </c>
      <c r="K53" s="315">
        <v>0</v>
      </c>
      <c r="L53" s="316" t="s">
        <v>506</v>
      </c>
      <c r="M53" s="316" t="s">
        <v>419</v>
      </c>
      <c r="N53" s="316" t="s">
        <v>419</v>
      </c>
      <c r="O53" s="316">
        <v>3</v>
      </c>
      <c r="P53" s="316">
        <v>1</v>
      </c>
      <c r="Q53" s="291">
        <v>1</v>
      </c>
      <c r="R53" s="383">
        <v>1</v>
      </c>
    </row>
    <row r="54" spans="1:18" ht="16.5" thickTop="1" thickBot="1" x14ac:dyDescent="0.3">
      <c r="A54" s="524"/>
      <c r="B54" s="525"/>
      <c r="C54" s="527"/>
      <c r="D54" s="306" t="s">
        <v>428</v>
      </c>
      <c r="E54" s="307">
        <v>5</v>
      </c>
      <c r="F54" s="308">
        <v>30</v>
      </c>
      <c r="G54" s="309">
        <f t="shared" si="2"/>
        <v>150</v>
      </c>
      <c r="H54" s="310">
        <v>60</v>
      </c>
      <c r="I54" s="310">
        <v>60</v>
      </c>
      <c r="J54" s="309">
        <v>30</v>
      </c>
      <c r="K54" s="308">
        <v>0</v>
      </c>
      <c r="L54" s="299" t="s">
        <v>506</v>
      </c>
      <c r="M54" s="299" t="s">
        <v>419</v>
      </c>
      <c r="N54" s="299" t="s">
        <v>419</v>
      </c>
      <c r="O54" s="299">
        <v>2</v>
      </c>
      <c r="P54" s="299">
        <v>2</v>
      </c>
      <c r="Q54" s="384">
        <v>2</v>
      </c>
      <c r="R54" s="385">
        <v>2</v>
      </c>
    </row>
    <row r="55" spans="1:18" ht="16.5" thickTop="1" thickBot="1" x14ac:dyDescent="0.3">
      <c r="A55" s="522" t="s">
        <v>480</v>
      </c>
      <c r="B55" s="523"/>
      <c r="C55" s="526">
        <f>G55+G56</f>
        <v>2100</v>
      </c>
      <c r="D55" s="301" t="s">
        <v>423</v>
      </c>
      <c r="E55" s="311">
        <v>3</v>
      </c>
      <c r="F55" s="312">
        <v>400</v>
      </c>
      <c r="G55" s="301">
        <f t="shared" si="2"/>
        <v>1200</v>
      </c>
      <c r="H55" s="302">
        <v>400</v>
      </c>
      <c r="I55" s="302">
        <v>400</v>
      </c>
      <c r="J55" s="301">
        <v>400</v>
      </c>
      <c r="K55" s="312">
        <v>0</v>
      </c>
      <c r="L55" s="313" t="s">
        <v>506</v>
      </c>
      <c r="M55" s="313" t="s">
        <v>419</v>
      </c>
      <c r="N55" s="313" t="s">
        <v>419</v>
      </c>
      <c r="O55" s="313">
        <v>2</v>
      </c>
      <c r="P55" s="313">
        <v>4</v>
      </c>
      <c r="Q55" s="300">
        <v>4</v>
      </c>
      <c r="R55" s="386">
        <v>1</v>
      </c>
    </row>
    <row r="56" spans="1:18" ht="16.5" thickTop="1" thickBot="1" x14ac:dyDescent="0.3">
      <c r="A56" s="524"/>
      <c r="B56" s="525"/>
      <c r="C56" s="527"/>
      <c r="D56" s="309" t="s">
        <v>430</v>
      </c>
      <c r="E56" s="307">
        <v>3</v>
      </c>
      <c r="F56" s="308">
        <v>300</v>
      </c>
      <c r="G56" s="309">
        <f t="shared" si="2"/>
        <v>900</v>
      </c>
      <c r="H56" s="310">
        <v>300</v>
      </c>
      <c r="I56" s="310">
        <v>300</v>
      </c>
      <c r="J56" s="309">
        <v>300</v>
      </c>
      <c r="K56" s="308">
        <v>0</v>
      </c>
      <c r="L56" s="299" t="s">
        <v>506</v>
      </c>
      <c r="M56" s="299" t="s">
        <v>419</v>
      </c>
      <c r="N56" s="299" t="s">
        <v>419</v>
      </c>
      <c r="O56" s="299">
        <v>2</v>
      </c>
      <c r="P56" s="299">
        <v>2</v>
      </c>
      <c r="Q56" s="384">
        <v>2</v>
      </c>
      <c r="R56" s="385">
        <v>2</v>
      </c>
    </row>
    <row r="57" spans="1:18" ht="16.5" thickTop="1" thickBot="1" x14ac:dyDescent="0.3">
      <c r="A57" s="522" t="s">
        <v>481</v>
      </c>
      <c r="B57" s="523"/>
      <c r="C57" s="526">
        <f>+G57+G58</f>
        <v>2800</v>
      </c>
      <c r="D57" s="300" t="s">
        <v>423</v>
      </c>
      <c r="E57" s="311">
        <v>4</v>
      </c>
      <c r="F57" s="301">
        <v>400</v>
      </c>
      <c r="G57" s="301">
        <f>E57*F57</f>
        <v>1600</v>
      </c>
      <c r="H57" s="302">
        <v>800</v>
      </c>
      <c r="I57" s="302">
        <v>400</v>
      </c>
      <c r="J57" s="301">
        <v>400</v>
      </c>
      <c r="K57" s="301">
        <v>0</v>
      </c>
      <c r="L57" s="303" t="s">
        <v>506</v>
      </c>
      <c r="M57" s="300" t="s">
        <v>419</v>
      </c>
      <c r="N57" s="300" t="s">
        <v>419</v>
      </c>
      <c r="O57" s="300">
        <v>2</v>
      </c>
      <c r="P57" s="300">
        <v>4</v>
      </c>
      <c r="Q57" s="300">
        <v>4</v>
      </c>
      <c r="R57" s="386">
        <v>1</v>
      </c>
    </row>
    <row r="58" spans="1:18" ht="33" customHeight="1" thickTop="1" thickBot="1" x14ac:dyDescent="0.3">
      <c r="A58" s="524"/>
      <c r="B58" s="525"/>
      <c r="C58" s="527"/>
      <c r="D58" s="306" t="s">
        <v>428</v>
      </c>
      <c r="E58" s="307">
        <v>6</v>
      </c>
      <c r="F58" s="308">
        <v>200</v>
      </c>
      <c r="G58" s="317">
        <f>E58*F58</f>
        <v>1200</v>
      </c>
      <c r="H58" s="318">
        <v>800</v>
      </c>
      <c r="I58" s="310">
        <v>200</v>
      </c>
      <c r="J58" s="309">
        <v>200</v>
      </c>
      <c r="K58" s="308">
        <v>0</v>
      </c>
      <c r="L58" s="299" t="s">
        <v>506</v>
      </c>
      <c r="M58" s="299" t="s">
        <v>419</v>
      </c>
      <c r="N58" s="299" t="s">
        <v>419</v>
      </c>
      <c r="O58" s="299">
        <v>2</v>
      </c>
      <c r="P58" s="299">
        <v>2</v>
      </c>
      <c r="Q58" s="384">
        <v>2</v>
      </c>
      <c r="R58" s="385">
        <v>2</v>
      </c>
    </row>
    <row r="59" spans="1:18" ht="21" customHeight="1" thickTop="1" x14ac:dyDescent="0.25">
      <c r="A59" s="534" t="s">
        <v>484</v>
      </c>
      <c r="B59" s="535"/>
      <c r="C59" s="537">
        <f>G59+G60</f>
        <v>500</v>
      </c>
      <c r="D59" s="300" t="s">
        <v>401</v>
      </c>
      <c r="E59" s="319">
        <v>5</v>
      </c>
      <c r="F59" s="259">
        <v>100</v>
      </c>
      <c r="G59" s="320">
        <f>H59+I59</f>
        <v>500</v>
      </c>
      <c r="H59" s="321">
        <v>300</v>
      </c>
      <c r="I59" s="322">
        <v>200</v>
      </c>
      <c r="J59" s="259">
        <v>0</v>
      </c>
      <c r="K59" s="259">
        <v>0</v>
      </c>
      <c r="L59" s="260" t="s">
        <v>506</v>
      </c>
      <c r="M59" s="323" t="s">
        <v>419</v>
      </c>
      <c r="N59" s="323" t="s">
        <v>419</v>
      </c>
      <c r="O59" s="258">
        <v>3</v>
      </c>
      <c r="P59" s="258">
        <v>1</v>
      </c>
      <c r="Q59" s="258">
        <v>1</v>
      </c>
      <c r="R59" s="261">
        <v>1</v>
      </c>
    </row>
    <row r="60" spans="1:18" ht="33.75" customHeight="1" thickBot="1" x14ac:dyDescent="0.3">
      <c r="A60" s="466"/>
      <c r="B60" s="536"/>
      <c r="C60" s="538"/>
      <c r="D60" s="255" t="s">
        <v>431</v>
      </c>
      <c r="E60" s="324">
        <v>0</v>
      </c>
      <c r="F60" s="255">
        <v>0</v>
      </c>
      <c r="G60" s="325">
        <v>0</v>
      </c>
      <c r="H60" s="326">
        <v>0</v>
      </c>
      <c r="I60" s="278">
        <v>0</v>
      </c>
      <c r="J60" s="255">
        <v>0</v>
      </c>
      <c r="K60" s="255">
        <v>0</v>
      </c>
      <c r="L60" s="256" t="s">
        <v>506</v>
      </c>
      <c r="M60" s="254" t="s">
        <v>419</v>
      </c>
      <c r="N60" s="254" t="s">
        <v>419</v>
      </c>
      <c r="O60" s="254"/>
      <c r="P60" s="254"/>
      <c r="Q60" s="254"/>
      <c r="R60" s="257"/>
    </row>
    <row r="61" spans="1:18" ht="18" customHeight="1" thickTop="1" x14ac:dyDescent="0.25">
      <c r="A61" s="544" t="s">
        <v>434</v>
      </c>
      <c r="B61" s="545"/>
      <c r="C61" s="537">
        <f>G61+G62</f>
        <v>23000</v>
      </c>
      <c r="D61" s="258" t="s">
        <v>432</v>
      </c>
      <c r="E61" s="319">
        <v>40</v>
      </c>
      <c r="F61" s="259">
        <v>75</v>
      </c>
      <c r="G61" s="320">
        <f>E61*F61</f>
        <v>3000</v>
      </c>
      <c r="H61" s="321">
        <f>+G61</f>
        <v>3000</v>
      </c>
      <c r="I61" s="322">
        <v>0</v>
      </c>
      <c r="J61" s="259">
        <v>0</v>
      </c>
      <c r="K61" s="259">
        <v>0</v>
      </c>
      <c r="L61" s="260" t="s">
        <v>506</v>
      </c>
      <c r="M61" s="258" t="s">
        <v>419</v>
      </c>
      <c r="N61" s="258" t="s">
        <v>419</v>
      </c>
      <c r="O61" s="258">
        <v>3</v>
      </c>
      <c r="P61" s="258">
        <v>9</v>
      </c>
      <c r="Q61" s="258">
        <v>2</v>
      </c>
      <c r="R61" s="261">
        <v>1</v>
      </c>
    </row>
    <row r="62" spans="1:18" ht="18" customHeight="1" thickBot="1" x14ac:dyDescent="0.3">
      <c r="A62" s="546"/>
      <c r="B62" s="547"/>
      <c r="C62" s="538"/>
      <c r="D62" s="254" t="s">
        <v>433</v>
      </c>
      <c r="E62" s="324">
        <v>1</v>
      </c>
      <c r="F62" s="255">
        <v>20000</v>
      </c>
      <c r="G62" s="325">
        <f>E62*F62</f>
        <v>20000</v>
      </c>
      <c r="H62" s="326">
        <f>+G62</f>
        <v>20000</v>
      </c>
      <c r="I62" s="278">
        <v>0</v>
      </c>
      <c r="J62" s="255">
        <v>0</v>
      </c>
      <c r="K62" s="255">
        <v>0</v>
      </c>
      <c r="L62" s="256" t="s">
        <v>506</v>
      </c>
      <c r="M62" s="254" t="s">
        <v>419</v>
      </c>
      <c r="N62" s="254" t="s">
        <v>419</v>
      </c>
      <c r="O62" s="254">
        <v>3</v>
      </c>
      <c r="P62" s="254">
        <v>1</v>
      </c>
      <c r="Q62" s="254">
        <v>1</v>
      </c>
      <c r="R62" s="257">
        <v>1</v>
      </c>
    </row>
    <row r="63" spans="1:18" ht="19.5" customHeight="1" thickTop="1" x14ac:dyDescent="0.25">
      <c r="A63" s="539" t="s">
        <v>485</v>
      </c>
      <c r="B63" s="540"/>
      <c r="C63" s="542">
        <f>G63+G64</f>
        <v>22250</v>
      </c>
      <c r="D63" s="267" t="s">
        <v>432</v>
      </c>
      <c r="E63" s="319">
        <v>30</v>
      </c>
      <c r="F63" s="259">
        <v>75</v>
      </c>
      <c r="G63" s="320">
        <f>F63*E63</f>
        <v>2250</v>
      </c>
      <c r="H63" s="321">
        <v>0</v>
      </c>
      <c r="I63" s="322">
        <v>0</v>
      </c>
      <c r="J63" s="259">
        <v>0</v>
      </c>
      <c r="K63" s="327">
        <v>0</v>
      </c>
      <c r="L63" s="328" t="s">
        <v>506</v>
      </c>
      <c r="M63" s="258" t="s">
        <v>419</v>
      </c>
      <c r="N63" s="258" t="s">
        <v>419</v>
      </c>
      <c r="O63" s="258">
        <v>3</v>
      </c>
      <c r="P63" s="258">
        <v>9</v>
      </c>
      <c r="Q63" s="258">
        <v>2</v>
      </c>
      <c r="R63" s="261">
        <v>1</v>
      </c>
    </row>
    <row r="64" spans="1:18" ht="36" customHeight="1" thickBot="1" x14ac:dyDescent="0.3">
      <c r="A64" s="487"/>
      <c r="B64" s="541"/>
      <c r="C64" s="543"/>
      <c r="D64" s="254" t="s">
        <v>433</v>
      </c>
      <c r="E64" s="324" t="s">
        <v>486</v>
      </c>
      <c r="F64" s="255">
        <v>20000</v>
      </c>
      <c r="G64" s="325">
        <f>+F64</f>
        <v>20000</v>
      </c>
      <c r="H64" s="326">
        <v>0</v>
      </c>
      <c r="I64" s="278">
        <v>0</v>
      </c>
      <c r="J64" s="255">
        <v>0</v>
      </c>
      <c r="K64" s="255">
        <v>0</v>
      </c>
      <c r="L64" s="256" t="s">
        <v>506</v>
      </c>
      <c r="M64" s="254" t="s">
        <v>419</v>
      </c>
      <c r="N64" s="254" t="s">
        <v>419</v>
      </c>
      <c r="O64" s="254">
        <v>3</v>
      </c>
      <c r="P64" s="254">
        <v>1</v>
      </c>
      <c r="Q64" s="254">
        <v>1</v>
      </c>
      <c r="R64" s="257">
        <v>1</v>
      </c>
    </row>
    <row r="65" spans="1:18" ht="16.5" customHeight="1" thickTop="1" x14ac:dyDescent="0.25">
      <c r="A65" s="534" t="s">
        <v>487</v>
      </c>
      <c r="B65" s="535"/>
      <c r="C65" s="537">
        <f>G65+G66</f>
        <v>66750</v>
      </c>
      <c r="D65" s="258" t="s">
        <v>432</v>
      </c>
      <c r="E65" s="319" t="s">
        <v>435</v>
      </c>
      <c r="F65" s="259">
        <v>75</v>
      </c>
      <c r="G65" s="259">
        <f>F65*90</f>
        <v>6750</v>
      </c>
      <c r="H65" s="259">
        <v>0</v>
      </c>
      <c r="I65" s="259">
        <f>F65*30</f>
        <v>2250</v>
      </c>
      <c r="J65" s="259">
        <f>F65*30</f>
        <v>2250</v>
      </c>
      <c r="K65" s="259">
        <f>F65*30</f>
        <v>2250</v>
      </c>
      <c r="L65" s="260" t="s">
        <v>506</v>
      </c>
      <c r="M65" s="258" t="s">
        <v>419</v>
      </c>
      <c r="N65" s="258" t="s">
        <v>419</v>
      </c>
      <c r="O65" s="258">
        <v>3</v>
      </c>
      <c r="P65" s="258">
        <v>9</v>
      </c>
      <c r="Q65" s="258">
        <v>2</v>
      </c>
      <c r="R65" s="261">
        <v>1</v>
      </c>
    </row>
    <row r="66" spans="1:18" ht="24" customHeight="1" thickBot="1" x14ac:dyDescent="0.3">
      <c r="A66" s="466"/>
      <c r="B66" s="536"/>
      <c r="C66" s="538"/>
      <c r="D66" s="254" t="s">
        <v>433</v>
      </c>
      <c r="E66" s="324">
        <v>3</v>
      </c>
      <c r="F66" s="255">
        <v>20000</v>
      </c>
      <c r="G66" s="255">
        <f>E66*F66</f>
        <v>60000</v>
      </c>
      <c r="H66" s="255">
        <v>0</v>
      </c>
      <c r="I66" s="255">
        <f>F66*1</f>
        <v>20000</v>
      </c>
      <c r="J66" s="255">
        <f>F66*1</f>
        <v>20000</v>
      </c>
      <c r="K66" s="255">
        <f>F66*1</f>
        <v>20000</v>
      </c>
      <c r="L66" s="256" t="s">
        <v>506</v>
      </c>
      <c r="M66" s="254" t="s">
        <v>419</v>
      </c>
      <c r="N66" s="254" t="s">
        <v>419</v>
      </c>
      <c r="O66" s="254">
        <v>3</v>
      </c>
      <c r="P66" s="254">
        <v>1</v>
      </c>
      <c r="Q66" s="254">
        <v>1</v>
      </c>
      <c r="R66" s="257">
        <v>1</v>
      </c>
    </row>
    <row r="67" spans="1:18" ht="16.5" customHeight="1" thickTop="1" x14ac:dyDescent="0.25">
      <c r="A67" s="534" t="s">
        <v>436</v>
      </c>
      <c r="B67" s="535"/>
      <c r="C67" s="537">
        <v>0</v>
      </c>
      <c r="D67" s="259" t="s">
        <v>431</v>
      </c>
      <c r="E67" s="319">
        <v>0</v>
      </c>
      <c r="F67" s="259">
        <v>0</v>
      </c>
      <c r="G67" s="259">
        <v>0</v>
      </c>
      <c r="H67" s="259">
        <v>0</v>
      </c>
      <c r="I67" s="259">
        <v>0</v>
      </c>
      <c r="J67" s="259">
        <v>0</v>
      </c>
      <c r="K67" s="259">
        <v>0</v>
      </c>
      <c r="L67" s="260" t="s">
        <v>506</v>
      </c>
      <c r="M67" s="258" t="s">
        <v>419</v>
      </c>
      <c r="N67" s="258" t="s">
        <v>419</v>
      </c>
      <c r="O67" s="258"/>
      <c r="P67" s="258"/>
      <c r="Q67" s="258"/>
      <c r="R67" s="261"/>
    </row>
    <row r="68" spans="1:18" ht="18.75" customHeight="1" thickBot="1" x14ac:dyDescent="0.3">
      <c r="A68" s="466"/>
      <c r="B68" s="536"/>
      <c r="C68" s="538"/>
      <c r="D68" s="255" t="s">
        <v>431</v>
      </c>
      <c r="E68" s="324">
        <v>0</v>
      </c>
      <c r="F68" s="255">
        <v>0</v>
      </c>
      <c r="G68" s="255">
        <v>0</v>
      </c>
      <c r="H68" s="255">
        <v>0</v>
      </c>
      <c r="I68" s="255">
        <v>0</v>
      </c>
      <c r="J68" s="255">
        <v>0</v>
      </c>
      <c r="K68" s="325">
        <v>0</v>
      </c>
      <c r="L68" s="329" t="s">
        <v>506</v>
      </c>
      <c r="M68" s="269" t="s">
        <v>419</v>
      </c>
      <c r="N68" s="254" t="s">
        <v>419</v>
      </c>
      <c r="O68" s="254"/>
      <c r="P68" s="254"/>
      <c r="Q68" s="254"/>
      <c r="R68" s="257"/>
    </row>
    <row r="69" spans="1:18" ht="15.75" thickTop="1" x14ac:dyDescent="0.25">
      <c r="A69" s="534" t="s">
        <v>437</v>
      </c>
      <c r="B69" s="535"/>
      <c r="C69" s="537">
        <v>0</v>
      </c>
      <c r="D69" s="259" t="s">
        <v>431</v>
      </c>
      <c r="E69" s="319">
        <v>0</v>
      </c>
      <c r="F69" s="259">
        <v>0</v>
      </c>
      <c r="G69" s="259">
        <v>0</v>
      </c>
      <c r="H69" s="259">
        <v>0</v>
      </c>
      <c r="I69" s="259">
        <v>0</v>
      </c>
      <c r="J69" s="259">
        <v>0</v>
      </c>
      <c r="K69" s="259">
        <v>0</v>
      </c>
      <c r="L69" s="260" t="s">
        <v>506</v>
      </c>
      <c r="M69" s="258" t="s">
        <v>419</v>
      </c>
      <c r="N69" s="258" t="s">
        <v>419</v>
      </c>
      <c r="O69" s="258"/>
      <c r="P69" s="258"/>
      <c r="Q69" s="258"/>
      <c r="R69" s="261"/>
    </row>
    <row r="70" spans="1:18" ht="24.75" customHeight="1" thickBot="1" x14ac:dyDescent="0.3">
      <c r="A70" s="466"/>
      <c r="B70" s="536"/>
      <c r="C70" s="538"/>
      <c r="D70" s="255" t="s">
        <v>431</v>
      </c>
      <c r="E70" s="324">
        <v>0</v>
      </c>
      <c r="F70" s="255">
        <v>0</v>
      </c>
      <c r="G70" s="255">
        <v>0</v>
      </c>
      <c r="H70" s="255">
        <v>0</v>
      </c>
      <c r="I70" s="255">
        <v>0</v>
      </c>
      <c r="J70" s="255">
        <v>0</v>
      </c>
      <c r="K70" s="255">
        <v>0</v>
      </c>
      <c r="L70" s="256" t="s">
        <v>506</v>
      </c>
      <c r="M70" s="254" t="s">
        <v>419</v>
      </c>
      <c r="N70" s="254" t="s">
        <v>419</v>
      </c>
      <c r="O70" s="254"/>
      <c r="P70" s="254"/>
      <c r="Q70" s="254"/>
      <c r="R70" s="257"/>
    </row>
    <row r="71" spans="1:18" ht="16.5" thickTop="1" x14ac:dyDescent="0.25">
      <c r="A71" s="330"/>
      <c r="B71" s="331"/>
      <c r="C71" s="332">
        <f>SUM(C48:C70)</f>
        <v>140075</v>
      </c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3"/>
    </row>
    <row r="72" spans="1:18" ht="18" thickBot="1" x14ac:dyDescent="0.35">
      <c r="A72" s="517" t="s">
        <v>243</v>
      </c>
      <c r="B72" s="518"/>
      <c r="C72" s="518"/>
      <c r="D72" s="518"/>
      <c r="E72" s="518"/>
      <c r="F72" s="518"/>
      <c r="G72" s="518"/>
      <c r="H72" s="518"/>
      <c r="I72" s="518"/>
      <c r="J72" s="518"/>
      <c r="K72" s="518"/>
      <c r="L72" s="518"/>
      <c r="M72" s="518"/>
      <c r="N72" s="518"/>
      <c r="O72" s="518"/>
      <c r="P72" s="518"/>
      <c r="Q72" s="518"/>
      <c r="R72" s="519"/>
    </row>
    <row r="73" spans="1:18" ht="17.25" thickTop="1" thickBot="1" x14ac:dyDescent="0.3">
      <c r="A73" s="460" t="s">
        <v>244</v>
      </c>
      <c r="B73" s="461" t="s">
        <v>245</v>
      </c>
      <c r="C73" s="461"/>
      <c r="D73" s="514" t="s">
        <v>246</v>
      </c>
      <c r="E73" s="462" t="s">
        <v>247</v>
      </c>
      <c r="F73" s="462" t="s">
        <v>248</v>
      </c>
      <c r="G73" s="462" t="s">
        <v>249</v>
      </c>
      <c r="H73" s="462" t="s">
        <v>417</v>
      </c>
      <c r="I73" s="462"/>
      <c r="J73" s="462"/>
      <c r="K73" s="462"/>
      <c r="L73" s="461" t="s">
        <v>3</v>
      </c>
      <c r="M73" s="461" t="s">
        <v>4</v>
      </c>
      <c r="N73" s="461"/>
      <c r="O73" s="461"/>
      <c r="P73" s="461"/>
      <c r="Q73" s="461"/>
      <c r="R73" s="501"/>
    </row>
    <row r="74" spans="1:18" ht="17.25" thickTop="1" thickBot="1" x14ac:dyDescent="0.3">
      <c r="A74" s="460"/>
      <c r="B74" s="461"/>
      <c r="C74" s="461"/>
      <c r="D74" s="497"/>
      <c r="E74" s="462"/>
      <c r="F74" s="462"/>
      <c r="G74" s="462"/>
      <c r="H74" s="236" t="s">
        <v>0</v>
      </c>
      <c r="I74" s="236" t="s">
        <v>1</v>
      </c>
      <c r="J74" s="236" t="s">
        <v>251</v>
      </c>
      <c r="K74" s="236" t="s">
        <v>2</v>
      </c>
      <c r="L74" s="461"/>
      <c r="M74" s="461"/>
      <c r="N74" s="461"/>
      <c r="O74" s="461"/>
      <c r="P74" s="461"/>
      <c r="Q74" s="461"/>
      <c r="R74" s="501"/>
    </row>
    <row r="75" spans="1:18" ht="76.5" customHeight="1" thickTop="1" x14ac:dyDescent="0.25">
      <c r="A75" s="240" t="s">
        <v>438</v>
      </c>
      <c r="B75" s="548" t="s">
        <v>439</v>
      </c>
      <c r="C75" s="549"/>
      <c r="D75" s="243" t="s">
        <v>440</v>
      </c>
      <c r="E75" s="243" t="s">
        <v>441</v>
      </c>
      <c r="F75" s="243">
        <v>0</v>
      </c>
      <c r="G75" s="243">
        <v>2</v>
      </c>
      <c r="H75" s="244">
        <v>0</v>
      </c>
      <c r="I75" s="244">
        <v>0</v>
      </c>
      <c r="J75" s="244">
        <v>0</v>
      </c>
      <c r="K75" s="245">
        <v>2</v>
      </c>
      <c r="L75" s="246">
        <f>SUM(C79:C89)</f>
        <v>658000</v>
      </c>
      <c r="M75" s="455"/>
      <c r="N75" s="455"/>
      <c r="O75" s="455"/>
      <c r="P75" s="455"/>
      <c r="Q75" s="455"/>
      <c r="R75" s="456"/>
    </row>
    <row r="76" spans="1:18" ht="15.75" thickBot="1" x14ac:dyDescent="0.3">
      <c r="A76" s="214"/>
      <c r="B76" s="215"/>
      <c r="C76" s="215"/>
      <c r="D76" s="212"/>
      <c r="E76" s="212"/>
      <c r="F76" s="212"/>
      <c r="G76" s="212"/>
      <c r="H76" s="212"/>
      <c r="I76" s="212"/>
      <c r="J76" s="212"/>
      <c r="K76" s="212"/>
      <c r="L76" s="213"/>
      <c r="M76" s="216"/>
      <c r="N76" s="216"/>
      <c r="O76" s="216"/>
      <c r="P76" s="216"/>
      <c r="Q76" s="216"/>
      <c r="R76" s="217"/>
    </row>
    <row r="77" spans="1:18" ht="17.25" thickTop="1" thickBot="1" x14ac:dyDescent="0.3">
      <c r="A77" s="460" t="s">
        <v>502</v>
      </c>
      <c r="B77" s="461"/>
      <c r="C77" s="462" t="s">
        <v>254</v>
      </c>
      <c r="D77" s="462" t="s">
        <v>6</v>
      </c>
      <c r="E77" s="462"/>
      <c r="F77" s="462"/>
      <c r="G77" s="462"/>
      <c r="H77" s="462" t="s">
        <v>418</v>
      </c>
      <c r="I77" s="462"/>
      <c r="J77" s="462"/>
      <c r="K77" s="462"/>
      <c r="L77" s="461" t="s">
        <v>256</v>
      </c>
      <c r="M77" s="462" t="s">
        <v>257</v>
      </c>
      <c r="N77" s="462"/>
      <c r="O77" s="462"/>
      <c r="P77" s="462"/>
      <c r="Q77" s="462"/>
      <c r="R77" s="463"/>
    </row>
    <row r="78" spans="1:18" ht="48.75" thickTop="1" thickBot="1" x14ac:dyDescent="0.3">
      <c r="A78" s="460"/>
      <c r="B78" s="461"/>
      <c r="C78" s="514"/>
      <c r="D78" s="288" t="s">
        <v>258</v>
      </c>
      <c r="E78" s="288" t="s">
        <v>7</v>
      </c>
      <c r="F78" s="288" t="s">
        <v>259</v>
      </c>
      <c r="G78" s="288" t="s">
        <v>8</v>
      </c>
      <c r="H78" s="288" t="s">
        <v>0</v>
      </c>
      <c r="I78" s="288" t="s">
        <v>1</v>
      </c>
      <c r="J78" s="288" t="s">
        <v>251</v>
      </c>
      <c r="K78" s="288" t="s">
        <v>2</v>
      </c>
      <c r="L78" s="513"/>
      <c r="M78" s="289" t="s">
        <v>9</v>
      </c>
      <c r="N78" s="289" t="s">
        <v>10</v>
      </c>
      <c r="O78" s="289" t="s">
        <v>11</v>
      </c>
      <c r="P78" s="289" t="s">
        <v>12</v>
      </c>
      <c r="Q78" s="289" t="s">
        <v>13</v>
      </c>
      <c r="R78" s="290" t="s">
        <v>14</v>
      </c>
    </row>
    <row r="79" spans="1:18" ht="16.5" thickTop="1" thickBot="1" x14ac:dyDescent="0.3">
      <c r="A79" s="557" t="s">
        <v>442</v>
      </c>
      <c r="B79" s="558"/>
      <c r="C79" s="555">
        <v>0</v>
      </c>
      <c r="D79" s="294" t="s">
        <v>443</v>
      </c>
      <c r="E79" s="294">
        <v>1</v>
      </c>
      <c r="F79" s="334">
        <v>0</v>
      </c>
      <c r="G79" s="334">
        <v>0</v>
      </c>
      <c r="H79" s="239">
        <v>0</v>
      </c>
      <c r="I79" s="239">
        <v>0</v>
      </c>
      <c r="J79" s="239">
        <v>0</v>
      </c>
      <c r="K79" s="239">
        <v>0</v>
      </c>
      <c r="L79" s="335" t="s">
        <v>506</v>
      </c>
      <c r="M79" s="294" t="s">
        <v>419</v>
      </c>
      <c r="N79" s="294" t="s">
        <v>419</v>
      </c>
      <c r="O79" s="294"/>
      <c r="P79" s="294"/>
      <c r="Q79" s="294"/>
      <c r="R79" s="336"/>
    </row>
    <row r="80" spans="1:18" ht="29.25" customHeight="1" thickTop="1" thickBot="1" x14ac:dyDescent="0.3">
      <c r="A80" s="559"/>
      <c r="B80" s="560"/>
      <c r="C80" s="556"/>
      <c r="D80" s="337" t="s">
        <v>444</v>
      </c>
      <c r="E80" s="337">
        <v>5</v>
      </c>
      <c r="F80" s="338">
        <v>0</v>
      </c>
      <c r="G80" s="339">
        <v>0</v>
      </c>
      <c r="H80" s="239">
        <v>0</v>
      </c>
      <c r="I80" s="239">
        <v>0</v>
      </c>
      <c r="J80" s="239">
        <v>0</v>
      </c>
      <c r="K80" s="239">
        <v>0</v>
      </c>
      <c r="L80" s="340" t="s">
        <v>506</v>
      </c>
      <c r="M80" s="337"/>
      <c r="N80" s="337"/>
      <c r="O80" s="337"/>
      <c r="P80" s="337"/>
      <c r="Q80" s="337"/>
      <c r="R80" s="341"/>
    </row>
    <row r="81" spans="1:18" ht="25.5" customHeight="1" thickTop="1" thickBot="1" x14ac:dyDescent="0.3">
      <c r="A81" s="561" t="s">
        <v>445</v>
      </c>
      <c r="B81" s="562"/>
      <c r="C81" s="342">
        <f>H81+I81+J81+K81</f>
        <v>520000</v>
      </c>
      <c r="D81" s="238" t="s">
        <v>446</v>
      </c>
      <c r="E81" s="238">
        <v>13</v>
      </c>
      <c r="F81" s="343">
        <v>40000</v>
      </c>
      <c r="G81" s="343">
        <f t="shared" ref="G81:G87" si="3">E81*F81</f>
        <v>520000</v>
      </c>
      <c r="H81" s="239">
        <f>F81*3</f>
        <v>120000</v>
      </c>
      <c r="I81" s="239">
        <f>F81*3</f>
        <v>120000</v>
      </c>
      <c r="J81" s="239">
        <f>F81*3</f>
        <v>120000</v>
      </c>
      <c r="K81" s="239">
        <f>F81*4</f>
        <v>160000</v>
      </c>
      <c r="L81" s="237" t="s">
        <v>506</v>
      </c>
      <c r="M81" s="238" t="s">
        <v>419</v>
      </c>
      <c r="N81" s="238" t="s">
        <v>419</v>
      </c>
      <c r="O81" s="238">
        <v>1</v>
      </c>
      <c r="P81" s="238">
        <v>1</v>
      </c>
      <c r="Q81" s="238">
        <v>1</v>
      </c>
      <c r="R81" s="344">
        <v>1</v>
      </c>
    </row>
    <row r="82" spans="1:18" ht="27" customHeight="1" thickTop="1" thickBot="1" x14ac:dyDescent="0.3">
      <c r="A82" s="561" t="s">
        <v>447</v>
      </c>
      <c r="B82" s="562"/>
      <c r="C82" s="567">
        <f>F82+F83+F84</f>
        <v>136400</v>
      </c>
      <c r="D82" s="238" t="s">
        <v>448</v>
      </c>
      <c r="E82" s="238">
        <v>2</v>
      </c>
      <c r="F82" s="343">
        <v>46000</v>
      </c>
      <c r="G82" s="343">
        <f t="shared" si="3"/>
        <v>92000</v>
      </c>
      <c r="H82" s="239">
        <v>46000</v>
      </c>
      <c r="I82" s="239">
        <v>0</v>
      </c>
      <c r="J82" s="239">
        <v>46000</v>
      </c>
      <c r="K82" s="239">
        <v>0</v>
      </c>
      <c r="L82" s="237" t="s">
        <v>506</v>
      </c>
      <c r="M82" s="238" t="s">
        <v>419</v>
      </c>
      <c r="N82" s="238" t="s">
        <v>419</v>
      </c>
      <c r="O82" s="238">
        <v>4</v>
      </c>
      <c r="P82" s="238">
        <v>1</v>
      </c>
      <c r="Q82" s="238">
        <v>4</v>
      </c>
      <c r="R82" s="344">
        <v>1</v>
      </c>
    </row>
    <row r="83" spans="1:18" ht="31.5" customHeight="1" thickTop="1" thickBot="1" x14ac:dyDescent="0.3">
      <c r="A83" s="563"/>
      <c r="B83" s="564"/>
      <c r="C83" s="568"/>
      <c r="D83" s="345" t="s">
        <v>449</v>
      </c>
      <c r="E83" s="345">
        <v>2</v>
      </c>
      <c r="F83" s="346">
        <v>85000</v>
      </c>
      <c r="G83" s="347">
        <f t="shared" si="3"/>
        <v>170000</v>
      </c>
      <c r="H83" s="239">
        <v>0</v>
      </c>
      <c r="I83" s="239">
        <v>0</v>
      </c>
      <c r="J83" s="348">
        <v>0</v>
      </c>
      <c r="K83" s="348">
        <f>E83*F83</f>
        <v>170000</v>
      </c>
      <c r="L83" s="349" t="s">
        <v>506</v>
      </c>
      <c r="M83" s="345" t="s">
        <v>419</v>
      </c>
      <c r="N83" s="345" t="s">
        <v>419</v>
      </c>
      <c r="O83" s="345">
        <v>2</v>
      </c>
      <c r="P83" s="345">
        <v>4</v>
      </c>
      <c r="Q83" s="345">
        <v>1</v>
      </c>
      <c r="R83" s="350">
        <v>2</v>
      </c>
    </row>
    <row r="84" spans="1:18" ht="29.25" customHeight="1" thickTop="1" thickBot="1" x14ac:dyDescent="0.3">
      <c r="A84" s="565"/>
      <c r="B84" s="566"/>
      <c r="C84" s="569"/>
      <c r="D84" s="351" t="s">
        <v>450</v>
      </c>
      <c r="E84" s="351">
        <v>5</v>
      </c>
      <c r="F84" s="352">
        <v>5400</v>
      </c>
      <c r="G84" s="353">
        <f t="shared" si="3"/>
        <v>27000</v>
      </c>
      <c r="H84" s="239">
        <v>0</v>
      </c>
      <c r="I84" s="239">
        <v>0</v>
      </c>
      <c r="J84" s="348">
        <v>0</v>
      </c>
      <c r="K84" s="354">
        <f>+G84</f>
        <v>27000</v>
      </c>
      <c r="L84" s="251" t="s">
        <v>506</v>
      </c>
      <c r="M84" s="351" t="s">
        <v>419</v>
      </c>
      <c r="N84" s="351" t="s">
        <v>419</v>
      </c>
      <c r="O84" s="351">
        <v>2</v>
      </c>
      <c r="P84" s="351">
        <v>3</v>
      </c>
      <c r="Q84" s="351">
        <v>1</v>
      </c>
      <c r="R84" s="355">
        <v>1</v>
      </c>
    </row>
    <row r="85" spans="1:18" ht="16.5" thickTop="1" thickBot="1" x14ac:dyDescent="0.3">
      <c r="A85" s="552" t="s">
        <v>451</v>
      </c>
      <c r="B85" s="553"/>
      <c r="C85" s="555">
        <f>G85+G86+G87</f>
        <v>0</v>
      </c>
      <c r="D85" s="356" t="s">
        <v>452</v>
      </c>
      <c r="E85" s="357">
        <v>0</v>
      </c>
      <c r="F85" s="358">
        <v>0</v>
      </c>
      <c r="G85" s="359">
        <f t="shared" si="3"/>
        <v>0</v>
      </c>
      <c r="H85" s="239">
        <v>0</v>
      </c>
      <c r="I85" s="239">
        <v>0</v>
      </c>
      <c r="J85" s="360">
        <v>0</v>
      </c>
      <c r="K85" s="360">
        <f>+G85</f>
        <v>0</v>
      </c>
      <c r="L85" s="361" t="s">
        <v>506</v>
      </c>
      <c r="M85" s="356" t="s">
        <v>419</v>
      </c>
      <c r="N85" s="356" t="s">
        <v>419</v>
      </c>
      <c r="O85" s="356">
        <v>4</v>
      </c>
      <c r="P85" s="356">
        <v>1</v>
      </c>
      <c r="Q85" s="356">
        <v>4</v>
      </c>
      <c r="R85" s="362">
        <v>1</v>
      </c>
    </row>
    <row r="86" spans="1:18" ht="19.5" customHeight="1" thickTop="1" thickBot="1" x14ac:dyDescent="0.3">
      <c r="A86" s="482"/>
      <c r="B86" s="554"/>
      <c r="C86" s="556"/>
      <c r="D86" s="356" t="s">
        <v>453</v>
      </c>
      <c r="E86" s="356">
        <v>0</v>
      </c>
      <c r="F86" s="359">
        <v>0</v>
      </c>
      <c r="G86" s="359">
        <f t="shared" si="3"/>
        <v>0</v>
      </c>
      <c r="H86" s="239">
        <v>0</v>
      </c>
      <c r="I86" s="239">
        <v>0</v>
      </c>
      <c r="J86" s="360">
        <v>0</v>
      </c>
      <c r="K86" s="360">
        <f>G86</f>
        <v>0</v>
      </c>
      <c r="L86" s="361" t="s">
        <v>506</v>
      </c>
      <c r="M86" s="356" t="s">
        <v>419</v>
      </c>
      <c r="N86" s="356" t="s">
        <v>419</v>
      </c>
      <c r="O86" s="356">
        <v>2</v>
      </c>
      <c r="P86" s="356">
        <v>3</v>
      </c>
      <c r="Q86" s="356">
        <v>1</v>
      </c>
      <c r="R86" s="362">
        <v>2</v>
      </c>
    </row>
    <row r="87" spans="1:18" ht="23.25" customHeight="1" thickTop="1" thickBot="1" x14ac:dyDescent="0.3">
      <c r="A87" s="565"/>
      <c r="B87" s="570"/>
      <c r="C87" s="571"/>
      <c r="D87" s="356" t="s">
        <v>454</v>
      </c>
      <c r="E87" s="357">
        <v>0</v>
      </c>
      <c r="F87" s="358">
        <v>0</v>
      </c>
      <c r="G87" s="359">
        <f t="shared" si="3"/>
        <v>0</v>
      </c>
      <c r="H87" s="239">
        <v>0</v>
      </c>
      <c r="I87" s="239">
        <v>0</v>
      </c>
      <c r="J87" s="360">
        <v>0</v>
      </c>
      <c r="K87" s="360">
        <f>+G87</f>
        <v>0</v>
      </c>
      <c r="L87" s="361" t="s">
        <v>506</v>
      </c>
      <c r="M87" s="357" t="s">
        <v>419</v>
      </c>
      <c r="N87" s="357" t="s">
        <v>419</v>
      </c>
      <c r="O87" s="357">
        <v>2</v>
      </c>
      <c r="P87" s="357">
        <v>4</v>
      </c>
      <c r="Q87" s="357">
        <v>1</v>
      </c>
      <c r="R87" s="363">
        <v>2</v>
      </c>
    </row>
    <row r="88" spans="1:18" ht="16.5" thickTop="1" thickBot="1" x14ac:dyDescent="0.3">
      <c r="A88" s="552" t="s">
        <v>455</v>
      </c>
      <c r="B88" s="553"/>
      <c r="C88" s="555">
        <f>+G88</f>
        <v>1600</v>
      </c>
      <c r="D88" s="356" t="s">
        <v>423</v>
      </c>
      <c r="E88" s="356">
        <v>4</v>
      </c>
      <c r="F88" s="359">
        <v>400</v>
      </c>
      <c r="G88" s="359">
        <f>E88*F88</f>
        <v>1600</v>
      </c>
      <c r="H88" s="239">
        <v>400</v>
      </c>
      <c r="I88" s="239">
        <v>400</v>
      </c>
      <c r="J88" s="360">
        <v>400</v>
      </c>
      <c r="K88" s="360">
        <v>400</v>
      </c>
      <c r="L88" s="361" t="s">
        <v>506</v>
      </c>
      <c r="M88" s="356" t="s">
        <v>419</v>
      </c>
      <c r="N88" s="356" t="s">
        <v>419</v>
      </c>
      <c r="O88" s="356">
        <v>2</v>
      </c>
      <c r="P88" s="356">
        <v>4</v>
      </c>
      <c r="Q88" s="356">
        <v>4</v>
      </c>
      <c r="R88" s="362">
        <v>1</v>
      </c>
    </row>
    <row r="89" spans="1:18" ht="31.5" customHeight="1" thickTop="1" thickBot="1" x14ac:dyDescent="0.3">
      <c r="A89" s="482"/>
      <c r="B89" s="554"/>
      <c r="C89" s="556"/>
      <c r="D89" s="364" t="s">
        <v>397</v>
      </c>
      <c r="E89" s="365" t="s">
        <v>420</v>
      </c>
      <c r="F89" s="366" t="s">
        <v>398</v>
      </c>
      <c r="G89" s="367">
        <v>0</v>
      </c>
      <c r="H89" s="368">
        <v>0</v>
      </c>
      <c r="I89" s="368">
        <v>0</v>
      </c>
      <c r="J89" s="368">
        <v>0</v>
      </c>
      <c r="K89" s="368">
        <v>0</v>
      </c>
      <c r="L89" s="369" t="s">
        <v>506</v>
      </c>
      <c r="M89" s="370" t="s">
        <v>419</v>
      </c>
      <c r="N89" s="370" t="s">
        <v>419</v>
      </c>
      <c r="O89" s="370">
        <v>2</v>
      </c>
      <c r="P89" s="370">
        <v>2</v>
      </c>
      <c r="Q89" s="370">
        <v>2</v>
      </c>
      <c r="R89" s="371">
        <v>1</v>
      </c>
    </row>
    <row r="90" spans="1:18" ht="18.75" customHeight="1" thickBot="1" x14ac:dyDescent="0.3">
      <c r="A90" s="550" t="s">
        <v>498</v>
      </c>
      <c r="B90" s="551"/>
      <c r="C90" s="372">
        <f>SUM(C79:C89)</f>
        <v>658000</v>
      </c>
      <c r="D90" s="373"/>
      <c r="E90" s="373"/>
      <c r="F90" s="374"/>
      <c r="G90" s="374"/>
      <c r="H90" s="375"/>
      <c r="I90" s="375"/>
      <c r="J90" s="375"/>
      <c r="K90" s="375"/>
      <c r="L90" s="376">
        <f>L11+L43+L75</f>
        <v>1071595</v>
      </c>
      <c r="M90" s="377"/>
      <c r="N90" s="377"/>
      <c r="O90" s="377"/>
      <c r="P90" s="377"/>
      <c r="Q90" s="377"/>
      <c r="R90" s="378"/>
    </row>
    <row r="91" spans="1:18" ht="16.5" thickBot="1" x14ac:dyDescent="0.3">
      <c r="A91" s="379"/>
      <c r="B91" s="380"/>
      <c r="C91" s="381">
        <f>C39+C71+C90</f>
        <v>1071595</v>
      </c>
      <c r="D91" s="380"/>
      <c r="E91" s="380"/>
      <c r="F91" s="380"/>
      <c r="G91" s="380"/>
      <c r="H91" s="380"/>
      <c r="I91" s="380"/>
      <c r="J91" s="380"/>
      <c r="K91" s="380"/>
      <c r="L91" s="380"/>
      <c r="M91" s="380"/>
      <c r="N91" s="380"/>
      <c r="O91" s="380"/>
      <c r="P91" s="380"/>
      <c r="Q91" s="380"/>
      <c r="R91" s="382"/>
    </row>
    <row r="92" spans="1:18" x14ac:dyDescent="0.25">
      <c r="B92" s="82"/>
      <c r="C92" s="223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</row>
    <row r="93" spans="1:18" x14ac:dyDescent="0.25">
      <c r="A93" t="s">
        <v>456</v>
      </c>
    </row>
    <row r="94" spans="1:18" ht="65.25" customHeight="1" x14ac:dyDescent="0.25">
      <c r="A94" s="454" t="s">
        <v>501</v>
      </c>
      <c r="B94" s="454"/>
    </row>
    <row r="95" spans="1:18" x14ac:dyDescent="0.25">
      <c r="A95" t="s">
        <v>457</v>
      </c>
    </row>
    <row r="96" spans="1:18" x14ac:dyDescent="0.25">
      <c r="A96" t="s">
        <v>458</v>
      </c>
    </row>
    <row r="97" spans="1:12" x14ac:dyDescent="0.25">
      <c r="A97" t="s">
        <v>459</v>
      </c>
    </row>
    <row r="98" spans="1:12" x14ac:dyDescent="0.25">
      <c r="A98" t="s">
        <v>460</v>
      </c>
      <c r="L98" s="100"/>
    </row>
    <row r="99" spans="1:12" x14ac:dyDescent="0.25">
      <c r="A99" t="s">
        <v>478</v>
      </c>
    </row>
    <row r="100" spans="1:12" x14ac:dyDescent="0.25">
      <c r="A100" t="s">
        <v>503</v>
      </c>
    </row>
    <row r="101" spans="1:12" x14ac:dyDescent="0.25">
      <c r="A101" t="s">
        <v>490</v>
      </c>
    </row>
  </sheetData>
  <mergeCells count="119">
    <mergeCell ref="B75:C75"/>
    <mergeCell ref="M75:R75"/>
    <mergeCell ref="A77:B78"/>
    <mergeCell ref="C77:C78"/>
    <mergeCell ref="D77:G77"/>
    <mergeCell ref="H77:K77"/>
    <mergeCell ref="L77:L78"/>
    <mergeCell ref="M77:R77"/>
    <mergeCell ref="A90:B90"/>
    <mergeCell ref="A88:B89"/>
    <mergeCell ref="C88:C89"/>
    <mergeCell ref="A79:B80"/>
    <mergeCell ref="C79:C80"/>
    <mergeCell ref="A81:B81"/>
    <mergeCell ref="A82:B84"/>
    <mergeCell ref="C82:C84"/>
    <mergeCell ref="A85:B87"/>
    <mergeCell ref="C85:C87"/>
    <mergeCell ref="A72:R72"/>
    <mergeCell ref="A73:A74"/>
    <mergeCell ref="B73:C74"/>
    <mergeCell ref="D73:D74"/>
    <mergeCell ref="E73:E74"/>
    <mergeCell ref="F73:F74"/>
    <mergeCell ref="G73:G74"/>
    <mergeCell ref="H73:K73"/>
    <mergeCell ref="L73:L74"/>
    <mergeCell ref="M73:R74"/>
    <mergeCell ref="A67:B68"/>
    <mergeCell ref="C67:C68"/>
    <mergeCell ref="A65:B66"/>
    <mergeCell ref="C65:C66"/>
    <mergeCell ref="A69:B70"/>
    <mergeCell ref="C69:C70"/>
    <mergeCell ref="A59:B60"/>
    <mergeCell ref="C59:C60"/>
    <mergeCell ref="A63:B64"/>
    <mergeCell ref="C63:C64"/>
    <mergeCell ref="A61:B62"/>
    <mergeCell ref="C61:C62"/>
    <mergeCell ref="A55:B56"/>
    <mergeCell ref="C55:C56"/>
    <mergeCell ref="A57:B58"/>
    <mergeCell ref="C57:C58"/>
    <mergeCell ref="A48:B49"/>
    <mergeCell ref="C48:C49"/>
    <mergeCell ref="A50:B51"/>
    <mergeCell ref="C50:C51"/>
    <mergeCell ref="A52:B54"/>
    <mergeCell ref="C52:C54"/>
    <mergeCell ref="M41:R42"/>
    <mergeCell ref="A45:R45"/>
    <mergeCell ref="A46:B47"/>
    <mergeCell ref="C46:C47"/>
    <mergeCell ref="D46:G46"/>
    <mergeCell ref="H46:K46"/>
    <mergeCell ref="L46:L47"/>
    <mergeCell ref="M46:R46"/>
    <mergeCell ref="A39:B39"/>
    <mergeCell ref="A40:R40"/>
    <mergeCell ref="A41:A42"/>
    <mergeCell ref="B41:C42"/>
    <mergeCell ref="D41:D42"/>
    <mergeCell ref="E41:E42"/>
    <mergeCell ref="F41:F42"/>
    <mergeCell ref="G41:G42"/>
    <mergeCell ref="H41:K41"/>
    <mergeCell ref="L41:L42"/>
    <mergeCell ref="B43:C43"/>
    <mergeCell ref="M43:R43"/>
    <mergeCell ref="C17:C18"/>
    <mergeCell ref="A23:B24"/>
    <mergeCell ref="C23:C24"/>
    <mergeCell ref="A33:B34"/>
    <mergeCell ref="C33:C34"/>
    <mergeCell ref="A27:B28"/>
    <mergeCell ref="C27:C28"/>
    <mergeCell ref="A31:B32"/>
    <mergeCell ref="C35:C36"/>
    <mergeCell ref="A35:B36"/>
    <mergeCell ref="B1:R1"/>
    <mergeCell ref="B2:R2"/>
    <mergeCell ref="B4:R4"/>
    <mergeCell ref="B5:F5"/>
    <mergeCell ref="B6:I6"/>
    <mergeCell ref="A8:R8"/>
    <mergeCell ref="A9:A10"/>
    <mergeCell ref="B9:C10"/>
    <mergeCell ref="D9:D10"/>
    <mergeCell ref="E9:E10"/>
    <mergeCell ref="F9:F10"/>
    <mergeCell ref="G9:G10"/>
    <mergeCell ref="H9:K9"/>
    <mergeCell ref="L9:L10"/>
    <mergeCell ref="M9:R10"/>
    <mergeCell ref="A94:B94"/>
    <mergeCell ref="M11:R11"/>
    <mergeCell ref="A12:R12"/>
    <mergeCell ref="A13:B14"/>
    <mergeCell ref="C13:C14"/>
    <mergeCell ref="D13:G13"/>
    <mergeCell ref="H13:K13"/>
    <mergeCell ref="L13:L14"/>
    <mergeCell ref="M13:R13"/>
    <mergeCell ref="A15:B16"/>
    <mergeCell ref="C15:C16"/>
    <mergeCell ref="A29:B30"/>
    <mergeCell ref="C29:C30"/>
    <mergeCell ref="B11:C11"/>
    <mergeCell ref="A19:B20"/>
    <mergeCell ref="C19:C20"/>
    <mergeCell ref="A21:B22"/>
    <mergeCell ref="C21:C22"/>
    <mergeCell ref="A25:B26"/>
    <mergeCell ref="C25:C26"/>
    <mergeCell ref="C31:C32"/>
    <mergeCell ref="A37:B38"/>
    <mergeCell ref="C37:C38"/>
    <mergeCell ref="A17:B18"/>
  </mergeCells>
  <pageMargins left="0.27559055118110237" right="0.27559055118110237" top="0.35433070866141736" bottom="0.35433070866141736" header="0.31496062992125984" footer="0.31496062992125984"/>
  <pageSetup paperSize="5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view="pageBreakPreview" topLeftCell="B7" zoomScaleSheetLayoutView="100" workbookViewId="0">
      <selection activeCell="B24" sqref="B24:B29"/>
    </sheetView>
  </sheetViews>
  <sheetFormatPr baseColWidth="10" defaultColWidth="11.42578125" defaultRowHeight="15" x14ac:dyDescent="0.25"/>
  <cols>
    <col min="1" max="1" width="13.42578125" customWidth="1"/>
    <col min="2" max="2" width="42.7109375" customWidth="1"/>
    <col min="3" max="3" width="50.7109375" customWidth="1"/>
    <col min="4" max="4" width="47.42578125" customWidth="1"/>
    <col min="5" max="5" width="22.5703125" customWidth="1"/>
    <col min="6" max="6" width="23" customWidth="1"/>
    <col min="7" max="7" width="19.5703125" customWidth="1"/>
    <col min="8" max="8" width="31.140625" customWidth="1"/>
  </cols>
  <sheetData>
    <row r="1" spans="1:8" ht="62.25" customHeight="1" thickBot="1" x14ac:dyDescent="0.3">
      <c r="A1" s="654" t="s">
        <v>17</v>
      </c>
      <c r="B1" s="655"/>
      <c r="C1" s="655"/>
      <c r="D1" s="655"/>
      <c r="E1" s="655"/>
      <c r="F1" s="656"/>
    </row>
    <row r="2" spans="1:8" ht="18" x14ac:dyDescent="0.25">
      <c r="A2" s="657" t="s">
        <v>18</v>
      </c>
      <c r="B2" s="659" t="s">
        <v>19</v>
      </c>
      <c r="C2" s="659" t="s">
        <v>20</v>
      </c>
      <c r="D2" s="659" t="s">
        <v>21</v>
      </c>
      <c r="E2" s="661" t="s">
        <v>22</v>
      </c>
      <c r="F2" s="662"/>
      <c r="G2" s="4"/>
    </row>
    <row r="3" spans="1:8" ht="18" x14ac:dyDescent="0.25">
      <c r="A3" s="658"/>
      <c r="B3" s="660"/>
      <c r="C3" s="660"/>
      <c r="D3" s="660"/>
      <c r="E3" s="5" t="s">
        <v>23</v>
      </c>
      <c r="F3" s="5" t="s">
        <v>24</v>
      </c>
      <c r="G3" s="4"/>
    </row>
    <row r="4" spans="1:8" ht="22.5" customHeight="1" x14ac:dyDescent="0.25">
      <c r="A4" s="6" t="s">
        <v>25</v>
      </c>
      <c r="B4" s="7" t="s">
        <v>26</v>
      </c>
      <c r="C4" s="8"/>
      <c r="D4" s="8"/>
      <c r="E4" s="9">
        <v>303641467</v>
      </c>
      <c r="F4" s="10">
        <v>366269506</v>
      </c>
      <c r="G4" s="11"/>
    </row>
    <row r="5" spans="1:8" ht="57.75" customHeight="1" x14ac:dyDescent="0.25">
      <c r="A5" s="644">
        <v>1</v>
      </c>
      <c r="B5" s="647" t="s">
        <v>27</v>
      </c>
      <c r="C5" s="576" t="s">
        <v>28</v>
      </c>
      <c r="D5" s="12" t="s">
        <v>29</v>
      </c>
      <c r="E5" s="648"/>
      <c r="F5" s="651">
        <v>8664062</v>
      </c>
      <c r="H5" s="13"/>
    </row>
    <row r="6" spans="1:8" ht="47.25" customHeight="1" x14ac:dyDescent="0.25">
      <c r="A6" s="645"/>
      <c r="B6" s="647"/>
      <c r="C6" s="576"/>
      <c r="D6" s="12" t="s">
        <v>30</v>
      </c>
      <c r="E6" s="649"/>
      <c r="F6" s="652"/>
      <c r="H6" s="13"/>
    </row>
    <row r="7" spans="1:8" ht="42" customHeight="1" x14ac:dyDescent="0.25">
      <c r="A7" s="645"/>
      <c r="B7" s="647"/>
      <c r="C7" s="576"/>
      <c r="D7" s="12" t="s">
        <v>31</v>
      </c>
      <c r="E7" s="649"/>
      <c r="F7" s="652"/>
      <c r="H7" s="13"/>
    </row>
    <row r="8" spans="1:8" ht="83.25" customHeight="1" x14ac:dyDescent="0.25">
      <c r="A8" s="645"/>
      <c r="B8" s="647"/>
      <c r="C8" s="576"/>
      <c r="D8" s="12" t="s">
        <v>32</v>
      </c>
      <c r="E8" s="649"/>
      <c r="F8" s="652"/>
      <c r="H8" s="13"/>
    </row>
    <row r="9" spans="1:8" ht="90" x14ac:dyDescent="0.25">
      <c r="A9" s="645"/>
      <c r="B9" s="647"/>
      <c r="C9" s="576"/>
      <c r="D9" s="12" t="s">
        <v>33</v>
      </c>
      <c r="E9" s="650"/>
      <c r="F9" s="653"/>
      <c r="H9" s="13"/>
    </row>
    <row r="10" spans="1:8" ht="3.75" customHeight="1" x14ac:dyDescent="0.25">
      <c r="A10" s="645"/>
      <c r="B10" s="647"/>
      <c r="C10" s="14"/>
      <c r="D10" s="15"/>
      <c r="E10" s="15"/>
      <c r="F10" s="16"/>
      <c r="H10" s="13"/>
    </row>
    <row r="11" spans="1:8" ht="60.75" customHeight="1" x14ac:dyDescent="0.25">
      <c r="A11" s="645"/>
      <c r="B11" s="647"/>
      <c r="C11" s="600" t="s">
        <v>34</v>
      </c>
      <c r="D11" s="17" t="s">
        <v>35</v>
      </c>
      <c r="E11" s="617"/>
      <c r="F11" s="619">
        <v>5100611</v>
      </c>
      <c r="H11" s="13"/>
    </row>
    <row r="12" spans="1:8" ht="108" x14ac:dyDescent="0.25">
      <c r="A12" s="645"/>
      <c r="B12" s="647"/>
      <c r="C12" s="600"/>
      <c r="D12" s="17" t="s">
        <v>36</v>
      </c>
      <c r="E12" s="609"/>
      <c r="F12" s="610"/>
      <c r="H12" s="13"/>
    </row>
    <row r="13" spans="1:8" ht="6" customHeight="1" x14ac:dyDescent="0.25">
      <c r="A13" s="645"/>
      <c r="B13" s="647"/>
      <c r="C13" s="14"/>
      <c r="D13" s="18"/>
      <c r="E13" s="18"/>
      <c r="F13" s="19"/>
      <c r="H13" s="13"/>
    </row>
    <row r="14" spans="1:8" ht="84" customHeight="1" x14ac:dyDescent="0.25">
      <c r="A14" s="645"/>
      <c r="B14" s="647"/>
      <c r="C14" s="643" t="s">
        <v>37</v>
      </c>
      <c r="D14" s="17" t="s">
        <v>38</v>
      </c>
      <c r="E14" s="617"/>
      <c r="F14" s="619">
        <v>4680000</v>
      </c>
      <c r="H14" s="13"/>
    </row>
    <row r="15" spans="1:8" ht="51" customHeight="1" x14ac:dyDescent="0.25">
      <c r="A15" s="645"/>
      <c r="B15" s="647"/>
      <c r="C15" s="643"/>
      <c r="D15" s="17" t="s">
        <v>39</v>
      </c>
      <c r="E15" s="609"/>
      <c r="F15" s="610"/>
      <c r="H15" s="13"/>
    </row>
    <row r="16" spans="1:8" ht="67.5" customHeight="1" x14ac:dyDescent="0.25">
      <c r="A16" s="645"/>
      <c r="B16" s="647"/>
      <c r="C16" s="643"/>
      <c r="D16" s="17" t="s">
        <v>40</v>
      </c>
      <c r="E16" s="609"/>
      <c r="F16" s="610"/>
      <c r="H16" s="13"/>
    </row>
    <row r="17" spans="1:8" ht="54" x14ac:dyDescent="0.25">
      <c r="A17" s="645"/>
      <c r="B17" s="647"/>
      <c r="C17" s="643"/>
      <c r="D17" s="17" t="s">
        <v>41</v>
      </c>
      <c r="E17" s="609"/>
      <c r="F17" s="610"/>
      <c r="H17" s="13"/>
    </row>
    <row r="18" spans="1:8" ht="41.25" customHeight="1" x14ac:dyDescent="0.25">
      <c r="A18" s="645"/>
      <c r="B18" s="647"/>
      <c r="C18" s="643"/>
      <c r="D18" s="17" t="s">
        <v>42</v>
      </c>
      <c r="E18" s="618"/>
      <c r="F18" s="620"/>
      <c r="H18" s="13"/>
    </row>
    <row r="19" spans="1:8" ht="4.5" customHeight="1" x14ac:dyDescent="0.25">
      <c r="A19" s="645"/>
      <c r="B19" s="647"/>
      <c r="C19" s="14"/>
      <c r="D19" s="18"/>
      <c r="E19" s="18"/>
      <c r="F19" s="19"/>
      <c r="H19" s="13"/>
    </row>
    <row r="20" spans="1:8" ht="72.75" customHeight="1" x14ac:dyDescent="0.25">
      <c r="A20" s="645"/>
      <c r="B20" s="647"/>
      <c r="C20" s="576" t="s">
        <v>43</v>
      </c>
      <c r="D20" s="17" t="s">
        <v>44</v>
      </c>
      <c r="E20" s="617"/>
      <c r="F20" s="619">
        <v>4431384</v>
      </c>
      <c r="H20" s="13"/>
    </row>
    <row r="21" spans="1:8" ht="66" customHeight="1" x14ac:dyDescent="0.25">
      <c r="A21" s="645"/>
      <c r="B21" s="647"/>
      <c r="C21" s="576"/>
      <c r="D21" s="17" t="s">
        <v>45</v>
      </c>
      <c r="E21" s="609"/>
      <c r="F21" s="610"/>
      <c r="H21" s="13"/>
    </row>
    <row r="22" spans="1:8" ht="45.75" customHeight="1" x14ac:dyDescent="0.25">
      <c r="A22" s="645"/>
      <c r="B22" s="647"/>
      <c r="C22" s="576"/>
      <c r="D22" s="17" t="s">
        <v>46</v>
      </c>
      <c r="E22" s="609"/>
      <c r="F22" s="610"/>
      <c r="H22" s="13"/>
    </row>
    <row r="23" spans="1:8" ht="66.75" customHeight="1" x14ac:dyDescent="0.25">
      <c r="A23" s="646"/>
      <c r="B23" s="647"/>
      <c r="C23" s="576"/>
      <c r="D23" s="17" t="s">
        <v>47</v>
      </c>
      <c r="E23" s="618"/>
      <c r="F23" s="620"/>
      <c r="H23" s="13"/>
    </row>
    <row r="24" spans="1:8" ht="96" customHeight="1" x14ac:dyDescent="0.25">
      <c r="A24" s="20"/>
      <c r="B24" s="642" t="s">
        <v>48</v>
      </c>
      <c r="C24" s="12" t="s">
        <v>49</v>
      </c>
      <c r="D24" s="12" t="s">
        <v>50</v>
      </c>
      <c r="E24" s="617"/>
      <c r="F24" s="619">
        <v>45500000</v>
      </c>
      <c r="H24" s="13"/>
    </row>
    <row r="25" spans="1:8" ht="83.25" customHeight="1" x14ac:dyDescent="0.25">
      <c r="A25" s="20"/>
      <c r="B25" s="642"/>
      <c r="C25" s="643" t="s">
        <v>51</v>
      </c>
      <c r="D25" s="21" t="s">
        <v>52</v>
      </c>
      <c r="E25" s="609"/>
      <c r="F25" s="610"/>
      <c r="H25" s="13"/>
    </row>
    <row r="26" spans="1:8" ht="97.5" customHeight="1" x14ac:dyDescent="0.25">
      <c r="A26" s="20"/>
      <c r="B26" s="642"/>
      <c r="C26" s="643"/>
      <c r="D26" s="22" t="s">
        <v>53</v>
      </c>
      <c r="E26" s="609"/>
      <c r="F26" s="610"/>
      <c r="H26" s="13"/>
    </row>
    <row r="27" spans="1:8" ht="57.75" customHeight="1" x14ac:dyDescent="0.25">
      <c r="A27" s="20"/>
      <c r="B27" s="642"/>
      <c r="C27" s="643"/>
      <c r="D27" s="21" t="s">
        <v>54</v>
      </c>
      <c r="E27" s="609"/>
      <c r="F27" s="610"/>
      <c r="H27" s="13"/>
    </row>
    <row r="28" spans="1:8" ht="68.25" customHeight="1" x14ac:dyDescent="0.25">
      <c r="A28" s="20"/>
      <c r="B28" s="642"/>
      <c r="C28" s="643"/>
      <c r="D28" s="21" t="s">
        <v>55</v>
      </c>
      <c r="E28" s="609"/>
      <c r="F28" s="610"/>
      <c r="H28" s="13"/>
    </row>
    <row r="29" spans="1:8" ht="65.25" customHeight="1" x14ac:dyDescent="0.25">
      <c r="A29" s="20"/>
      <c r="B29" s="642"/>
      <c r="C29" s="12" t="s">
        <v>34</v>
      </c>
      <c r="D29" s="12" t="s">
        <v>56</v>
      </c>
      <c r="E29" s="618"/>
      <c r="F29" s="620"/>
      <c r="H29" s="23"/>
    </row>
    <row r="30" spans="1:8" ht="75.75" customHeight="1" x14ac:dyDescent="0.25">
      <c r="A30" s="20"/>
      <c r="B30" s="641" t="s">
        <v>57</v>
      </c>
      <c r="C30" s="576" t="s">
        <v>58</v>
      </c>
      <c r="D30" s="12" t="s">
        <v>59</v>
      </c>
      <c r="E30" s="617"/>
      <c r="F30" s="619">
        <v>12529300</v>
      </c>
      <c r="H30" s="23"/>
    </row>
    <row r="31" spans="1:8" ht="50.25" customHeight="1" x14ac:dyDescent="0.25">
      <c r="A31" s="20"/>
      <c r="B31" s="641"/>
      <c r="C31" s="576"/>
      <c r="D31" s="12" t="s">
        <v>60</v>
      </c>
      <c r="E31" s="609"/>
      <c r="F31" s="610"/>
      <c r="H31" s="23"/>
    </row>
    <row r="32" spans="1:8" ht="77.25" customHeight="1" x14ac:dyDescent="0.25">
      <c r="A32" s="20"/>
      <c r="B32" s="641"/>
      <c r="C32" s="576"/>
      <c r="D32" s="12" t="s">
        <v>61</v>
      </c>
      <c r="E32" s="609"/>
      <c r="F32" s="610"/>
      <c r="H32" s="23"/>
    </row>
    <row r="33" spans="1:8" ht="65.25" customHeight="1" x14ac:dyDescent="0.25">
      <c r="A33" s="20"/>
      <c r="B33" s="641"/>
      <c r="C33" s="576"/>
      <c r="D33" s="12" t="s">
        <v>62</v>
      </c>
      <c r="E33" s="609"/>
      <c r="F33" s="610"/>
      <c r="H33" s="23"/>
    </row>
    <row r="34" spans="1:8" ht="50.25" customHeight="1" x14ac:dyDescent="0.25">
      <c r="A34" s="20"/>
      <c r="B34" s="641"/>
      <c r="C34" s="576"/>
      <c r="D34" s="12" t="s">
        <v>63</v>
      </c>
      <c r="E34" s="609"/>
      <c r="F34" s="610"/>
      <c r="H34" s="23"/>
    </row>
    <row r="35" spans="1:8" ht="64.5" customHeight="1" x14ac:dyDescent="0.25">
      <c r="A35" s="20"/>
      <c r="B35" s="641"/>
      <c r="C35" s="576"/>
      <c r="D35" s="17" t="s">
        <v>64</v>
      </c>
      <c r="E35" s="609"/>
      <c r="F35" s="610"/>
      <c r="H35" s="23"/>
    </row>
    <row r="36" spans="1:8" ht="74.25" customHeight="1" x14ac:dyDescent="0.25">
      <c r="A36" s="20"/>
      <c r="B36" s="641"/>
      <c r="C36" s="576" t="s">
        <v>65</v>
      </c>
      <c r="D36" s="12" t="s">
        <v>66</v>
      </c>
      <c r="E36" s="609"/>
      <c r="F36" s="610"/>
      <c r="H36" s="23"/>
    </row>
    <row r="37" spans="1:8" ht="78.75" customHeight="1" x14ac:dyDescent="0.25">
      <c r="A37" s="20"/>
      <c r="B37" s="641"/>
      <c r="C37" s="576"/>
      <c r="D37" s="12" t="s">
        <v>67</v>
      </c>
      <c r="E37" s="609"/>
      <c r="F37" s="610"/>
      <c r="H37" s="23"/>
    </row>
    <row r="38" spans="1:8" ht="48.75" customHeight="1" x14ac:dyDescent="0.25">
      <c r="A38" s="20"/>
      <c r="B38" s="641"/>
      <c r="C38" s="12" t="s">
        <v>68</v>
      </c>
      <c r="D38" s="12" t="s">
        <v>69</v>
      </c>
      <c r="E38" s="618"/>
      <c r="F38" s="620"/>
      <c r="H38" s="23"/>
    </row>
    <row r="39" spans="1:8" ht="74.25" customHeight="1" x14ac:dyDescent="0.25">
      <c r="A39" s="20"/>
      <c r="B39" s="642" t="s">
        <v>70</v>
      </c>
      <c r="C39" s="637" t="s">
        <v>71</v>
      </c>
      <c r="D39" s="12" t="s">
        <v>72</v>
      </c>
      <c r="E39" s="617"/>
      <c r="F39" s="619">
        <v>7650000</v>
      </c>
      <c r="H39" s="23"/>
    </row>
    <row r="40" spans="1:8" ht="48.75" customHeight="1" x14ac:dyDescent="0.25">
      <c r="A40" s="20"/>
      <c r="B40" s="642"/>
      <c r="C40" s="637"/>
      <c r="D40" s="12" t="s">
        <v>73</v>
      </c>
      <c r="E40" s="618"/>
      <c r="F40" s="620"/>
      <c r="H40" s="23"/>
    </row>
    <row r="41" spans="1:8" ht="99" customHeight="1" x14ac:dyDescent="0.25">
      <c r="A41" s="20"/>
      <c r="B41" s="614" t="s">
        <v>74</v>
      </c>
      <c r="C41" s="637" t="s">
        <v>75</v>
      </c>
      <c r="D41" s="12" t="s">
        <v>76</v>
      </c>
      <c r="E41" s="617"/>
      <c r="F41" s="619">
        <v>3850000</v>
      </c>
      <c r="H41" s="23"/>
    </row>
    <row r="42" spans="1:8" ht="127.5" customHeight="1" x14ac:dyDescent="0.25">
      <c r="A42" s="20"/>
      <c r="B42" s="636"/>
      <c r="C42" s="637"/>
      <c r="D42" s="24" t="s">
        <v>77</v>
      </c>
      <c r="E42" s="618"/>
      <c r="F42" s="620"/>
      <c r="H42" s="23"/>
    </row>
    <row r="43" spans="1:8" ht="18.75" customHeight="1" x14ac:dyDescent="0.25">
      <c r="A43" s="25"/>
      <c r="B43" s="26"/>
      <c r="C43" s="26"/>
      <c r="D43" s="26"/>
      <c r="E43" s="27">
        <v>86678754</v>
      </c>
      <c r="F43" s="28">
        <f>SUM(F5:F42)</f>
        <v>92405357</v>
      </c>
      <c r="H43" s="23"/>
    </row>
    <row r="44" spans="1:8" ht="75" customHeight="1" x14ac:dyDescent="0.25">
      <c r="A44" s="638" t="s">
        <v>78</v>
      </c>
      <c r="B44" s="614" t="s">
        <v>79</v>
      </c>
      <c r="C44" s="576" t="s">
        <v>80</v>
      </c>
      <c r="D44" s="12" t="s">
        <v>81</v>
      </c>
      <c r="E44" s="639"/>
      <c r="F44" s="640"/>
      <c r="H44" s="23"/>
    </row>
    <row r="45" spans="1:8" ht="51" customHeight="1" x14ac:dyDescent="0.25">
      <c r="A45" s="638"/>
      <c r="B45" s="585"/>
      <c r="C45" s="576"/>
      <c r="D45" s="12" t="s">
        <v>82</v>
      </c>
      <c r="E45" s="639"/>
      <c r="F45" s="640"/>
      <c r="H45" s="23"/>
    </row>
    <row r="46" spans="1:8" ht="53.25" customHeight="1" x14ac:dyDescent="0.25">
      <c r="A46" s="638"/>
      <c r="B46" s="585"/>
      <c r="C46" s="576"/>
      <c r="D46" s="12" t="s">
        <v>83</v>
      </c>
      <c r="E46" s="639"/>
      <c r="F46" s="640"/>
      <c r="H46" s="23"/>
    </row>
    <row r="47" spans="1:8" ht="36" customHeight="1" x14ac:dyDescent="0.25">
      <c r="A47" s="638"/>
      <c r="B47" s="585"/>
      <c r="C47" s="576"/>
      <c r="D47" s="29" t="s">
        <v>84</v>
      </c>
      <c r="E47" s="639"/>
      <c r="F47" s="640"/>
      <c r="H47" s="23"/>
    </row>
    <row r="48" spans="1:8" ht="155.25" customHeight="1" x14ac:dyDescent="0.25">
      <c r="A48" s="638"/>
      <c r="B48" s="585"/>
      <c r="C48" s="12" t="s">
        <v>85</v>
      </c>
      <c r="D48" s="12" t="s">
        <v>86</v>
      </c>
      <c r="E48" s="639"/>
      <c r="F48" s="640"/>
      <c r="H48" s="23"/>
    </row>
    <row r="49" spans="1:8" ht="56.25" customHeight="1" x14ac:dyDescent="0.25">
      <c r="A49" s="638"/>
      <c r="B49" s="636"/>
      <c r="C49" s="29" t="s">
        <v>87</v>
      </c>
      <c r="D49" s="29" t="s">
        <v>88</v>
      </c>
      <c r="E49" s="639"/>
      <c r="F49" s="640"/>
      <c r="H49" s="23"/>
    </row>
    <row r="50" spans="1:8" ht="18" x14ac:dyDescent="0.25">
      <c r="A50" s="30"/>
      <c r="B50" s="15"/>
      <c r="C50" s="15"/>
      <c r="D50" s="31"/>
      <c r="E50" s="32">
        <v>74855963</v>
      </c>
      <c r="F50" s="33">
        <v>81471947</v>
      </c>
      <c r="H50" s="23"/>
    </row>
    <row r="51" spans="1:8" ht="44.25" customHeight="1" x14ac:dyDescent="0.25">
      <c r="A51" s="573" t="s">
        <v>89</v>
      </c>
      <c r="B51" s="634" t="s">
        <v>90</v>
      </c>
      <c r="C51" s="608" t="s">
        <v>91</v>
      </c>
      <c r="D51" s="12" t="s">
        <v>92</v>
      </c>
      <c r="E51" s="588"/>
      <c r="F51" s="589"/>
      <c r="H51" s="23"/>
    </row>
    <row r="52" spans="1:8" ht="54" x14ac:dyDescent="0.25">
      <c r="A52" s="573"/>
      <c r="B52" s="634"/>
      <c r="C52" s="587"/>
      <c r="D52" s="34" t="s">
        <v>93</v>
      </c>
      <c r="E52" s="588"/>
      <c r="F52" s="589"/>
      <c r="H52" s="23"/>
    </row>
    <row r="53" spans="1:8" ht="66" customHeight="1" x14ac:dyDescent="0.25">
      <c r="A53" s="573"/>
      <c r="B53" s="634"/>
      <c r="C53" s="587"/>
      <c r="D53" s="35" t="s">
        <v>94</v>
      </c>
      <c r="E53" s="588"/>
      <c r="F53" s="589"/>
      <c r="H53" s="23"/>
    </row>
    <row r="54" spans="1:8" ht="86.25" customHeight="1" x14ac:dyDescent="0.25">
      <c r="A54" s="573"/>
      <c r="B54" s="634"/>
      <c r="C54" s="587"/>
      <c r="D54" s="35" t="s">
        <v>95</v>
      </c>
      <c r="E54" s="588"/>
      <c r="F54" s="589"/>
      <c r="H54" s="23"/>
    </row>
    <row r="55" spans="1:8" ht="75.75" customHeight="1" x14ac:dyDescent="0.25">
      <c r="A55" s="573"/>
      <c r="B55" s="634"/>
      <c r="C55" s="587"/>
      <c r="D55" s="35" t="s">
        <v>96</v>
      </c>
      <c r="E55" s="588"/>
      <c r="F55" s="589"/>
      <c r="H55" s="23"/>
    </row>
    <row r="56" spans="1:8" ht="43.5" customHeight="1" x14ac:dyDescent="0.25">
      <c r="A56" s="573"/>
      <c r="B56" s="634"/>
      <c r="C56" s="591"/>
      <c r="D56" s="35" t="s">
        <v>97</v>
      </c>
      <c r="E56" s="588"/>
      <c r="F56" s="589"/>
      <c r="H56" s="23"/>
    </row>
    <row r="57" spans="1:8" ht="18" x14ac:dyDescent="0.25">
      <c r="A57" s="30"/>
      <c r="B57" s="36"/>
      <c r="C57" s="37"/>
      <c r="D57" s="38"/>
      <c r="E57" s="39">
        <v>101879926</v>
      </c>
      <c r="F57" s="40">
        <v>135630862</v>
      </c>
      <c r="H57" s="23"/>
    </row>
    <row r="58" spans="1:8" ht="61.5" customHeight="1" x14ac:dyDescent="0.25">
      <c r="A58" s="595" t="s">
        <v>98</v>
      </c>
      <c r="B58" s="635" t="s">
        <v>99</v>
      </c>
      <c r="C58" s="12" t="s">
        <v>100</v>
      </c>
      <c r="D58" s="12" t="s">
        <v>101</v>
      </c>
      <c r="E58" s="588"/>
      <c r="F58" s="589"/>
      <c r="H58" s="23"/>
    </row>
    <row r="59" spans="1:8" ht="62.25" customHeight="1" x14ac:dyDescent="0.25">
      <c r="A59" s="595"/>
      <c r="B59" s="635"/>
      <c r="C59" s="12" t="s">
        <v>102</v>
      </c>
      <c r="D59" s="41" t="s">
        <v>103</v>
      </c>
      <c r="E59" s="588"/>
      <c r="F59" s="589"/>
      <c r="H59" s="23"/>
    </row>
    <row r="60" spans="1:8" ht="57.75" customHeight="1" x14ac:dyDescent="0.25">
      <c r="A60" s="595"/>
      <c r="B60" s="635"/>
      <c r="C60" s="12" t="s">
        <v>104</v>
      </c>
      <c r="D60" s="12" t="s">
        <v>105</v>
      </c>
      <c r="E60" s="588"/>
      <c r="F60" s="589"/>
      <c r="H60" s="23"/>
    </row>
    <row r="61" spans="1:8" ht="46.5" customHeight="1" x14ac:dyDescent="0.25">
      <c r="A61" s="595"/>
      <c r="B61" s="635"/>
      <c r="C61" s="12" t="s">
        <v>106</v>
      </c>
      <c r="D61" s="12" t="s">
        <v>107</v>
      </c>
      <c r="E61" s="588"/>
      <c r="F61" s="589"/>
      <c r="H61" s="23"/>
    </row>
    <row r="62" spans="1:8" ht="55.5" customHeight="1" x14ac:dyDescent="0.25">
      <c r="A62" s="595"/>
      <c r="B62" s="635"/>
      <c r="C62" s="600" t="s">
        <v>108</v>
      </c>
      <c r="D62" s="12" t="s">
        <v>109</v>
      </c>
      <c r="E62" s="588"/>
      <c r="F62" s="589"/>
      <c r="H62" s="23"/>
    </row>
    <row r="63" spans="1:8" ht="107.25" customHeight="1" x14ac:dyDescent="0.25">
      <c r="A63" s="595"/>
      <c r="B63" s="635"/>
      <c r="C63" s="600"/>
      <c r="D63" s="12" t="s">
        <v>110</v>
      </c>
      <c r="E63" s="588"/>
      <c r="F63" s="589"/>
    </row>
    <row r="64" spans="1:8" ht="25.5" customHeight="1" x14ac:dyDescent="0.25">
      <c r="A64" s="42"/>
      <c r="B64" s="625"/>
      <c r="C64" s="626"/>
      <c r="D64" s="627"/>
      <c r="E64" s="43">
        <v>40226824</v>
      </c>
      <c r="F64" s="44">
        <v>56761340</v>
      </c>
    </row>
    <row r="65" spans="1:6" ht="30" customHeight="1" x14ac:dyDescent="0.25">
      <c r="A65" s="45" t="s">
        <v>111</v>
      </c>
      <c r="B65" s="628" t="s">
        <v>112</v>
      </c>
      <c r="C65" s="629"/>
      <c r="D65" s="630"/>
      <c r="E65" s="46">
        <v>17408776</v>
      </c>
      <c r="F65" s="47">
        <v>32595446</v>
      </c>
    </row>
    <row r="66" spans="1:6" ht="86.25" customHeight="1" x14ac:dyDescent="0.25">
      <c r="A66" s="573" t="s">
        <v>113</v>
      </c>
      <c r="B66" s="631" t="s">
        <v>114</v>
      </c>
      <c r="C66" s="608" t="s">
        <v>115</v>
      </c>
      <c r="D66" s="12" t="s">
        <v>116</v>
      </c>
      <c r="E66" s="588">
        <v>8890276</v>
      </c>
      <c r="F66" s="589">
        <v>14002443</v>
      </c>
    </row>
    <row r="67" spans="1:6" ht="108" x14ac:dyDescent="0.25">
      <c r="A67" s="573"/>
      <c r="B67" s="632"/>
      <c r="C67" s="587"/>
      <c r="D67" s="48" t="s">
        <v>117</v>
      </c>
      <c r="E67" s="588"/>
      <c r="F67" s="589"/>
    </row>
    <row r="68" spans="1:6" ht="110.25" customHeight="1" x14ac:dyDescent="0.25">
      <c r="A68" s="573"/>
      <c r="B68" s="632"/>
      <c r="C68" s="600" t="s">
        <v>118</v>
      </c>
      <c r="D68" s="12" t="s">
        <v>119</v>
      </c>
      <c r="E68" s="588"/>
      <c r="F68" s="589"/>
    </row>
    <row r="69" spans="1:6" ht="68.25" customHeight="1" x14ac:dyDescent="0.25">
      <c r="A69" s="573"/>
      <c r="B69" s="632"/>
      <c r="C69" s="600"/>
      <c r="D69" s="12" t="s">
        <v>120</v>
      </c>
      <c r="E69" s="588"/>
      <c r="F69" s="589"/>
    </row>
    <row r="70" spans="1:6" ht="46.5" customHeight="1" x14ac:dyDescent="0.25">
      <c r="A70" s="573"/>
      <c r="B70" s="632"/>
      <c r="C70" s="600" t="s">
        <v>121</v>
      </c>
      <c r="D70" s="12" t="s">
        <v>122</v>
      </c>
      <c r="E70" s="588"/>
      <c r="F70" s="589"/>
    </row>
    <row r="71" spans="1:6" ht="68.25" customHeight="1" x14ac:dyDescent="0.25">
      <c r="A71" s="573"/>
      <c r="B71" s="632"/>
      <c r="C71" s="600"/>
      <c r="D71" s="12" t="s">
        <v>123</v>
      </c>
      <c r="E71" s="588"/>
      <c r="F71" s="589"/>
    </row>
    <row r="72" spans="1:6" ht="81.75" customHeight="1" x14ac:dyDescent="0.25">
      <c r="A72" s="573"/>
      <c r="B72" s="632"/>
      <c r="C72" s="600"/>
      <c r="D72" s="17" t="s">
        <v>124</v>
      </c>
      <c r="E72" s="588"/>
      <c r="F72" s="589"/>
    </row>
    <row r="73" spans="1:6" ht="75.75" customHeight="1" x14ac:dyDescent="0.25">
      <c r="A73" s="573"/>
      <c r="B73" s="632"/>
      <c r="C73" s="600"/>
      <c r="D73" s="17" t="s">
        <v>125</v>
      </c>
      <c r="E73" s="588"/>
      <c r="F73" s="589"/>
    </row>
    <row r="74" spans="1:6" ht="75.75" customHeight="1" x14ac:dyDescent="0.25">
      <c r="A74" s="573"/>
      <c r="B74" s="632"/>
      <c r="C74" s="600"/>
      <c r="D74" s="22" t="s">
        <v>126</v>
      </c>
      <c r="E74" s="588"/>
      <c r="F74" s="589"/>
    </row>
    <row r="75" spans="1:6" ht="75.75" customHeight="1" x14ac:dyDescent="0.25">
      <c r="A75" s="573"/>
      <c r="B75" s="632"/>
      <c r="C75" s="600"/>
      <c r="D75" s="17" t="s">
        <v>127</v>
      </c>
      <c r="E75" s="588"/>
      <c r="F75" s="589"/>
    </row>
    <row r="76" spans="1:6" ht="69" customHeight="1" x14ac:dyDescent="0.25">
      <c r="A76" s="573"/>
      <c r="B76" s="632"/>
      <c r="C76" s="600"/>
      <c r="D76" s="17" t="s">
        <v>125</v>
      </c>
      <c r="E76" s="588"/>
      <c r="F76" s="589"/>
    </row>
    <row r="77" spans="1:6" ht="92.25" customHeight="1" x14ac:dyDescent="0.25">
      <c r="A77" s="573"/>
      <c r="B77" s="632"/>
      <c r="C77" s="600"/>
      <c r="D77" s="22" t="s">
        <v>126</v>
      </c>
      <c r="E77" s="588"/>
      <c r="F77" s="589"/>
    </row>
    <row r="78" spans="1:6" ht="64.5" customHeight="1" x14ac:dyDescent="0.25">
      <c r="A78" s="573"/>
      <c r="B78" s="633"/>
      <c r="C78" s="600"/>
      <c r="D78" s="17" t="s">
        <v>127</v>
      </c>
      <c r="E78" s="588"/>
      <c r="F78" s="589"/>
    </row>
    <row r="79" spans="1:6" ht="17.25" customHeight="1" x14ac:dyDescent="0.25">
      <c r="A79" s="592"/>
      <c r="B79" s="593"/>
      <c r="C79" s="593"/>
      <c r="D79" s="593"/>
      <c r="E79" s="593"/>
      <c r="F79" s="594"/>
    </row>
    <row r="80" spans="1:6" ht="74.25" customHeight="1" x14ac:dyDescent="0.25">
      <c r="A80" s="612" t="s">
        <v>128</v>
      </c>
      <c r="B80" s="621" t="s">
        <v>129</v>
      </c>
      <c r="C80" s="600" t="s">
        <v>130</v>
      </c>
      <c r="D80" s="12" t="s">
        <v>131</v>
      </c>
      <c r="E80" s="588">
        <v>850000</v>
      </c>
      <c r="F80" s="578">
        <v>4926200</v>
      </c>
    </row>
    <row r="81" spans="1:6" ht="74.25" customHeight="1" x14ac:dyDescent="0.25">
      <c r="A81" s="583"/>
      <c r="B81" s="622"/>
      <c r="C81" s="600"/>
      <c r="D81" s="12" t="s">
        <v>132</v>
      </c>
      <c r="E81" s="588"/>
      <c r="F81" s="578"/>
    </row>
    <row r="82" spans="1:6" ht="103.5" customHeight="1" x14ac:dyDescent="0.25">
      <c r="A82" s="583"/>
      <c r="B82" s="622"/>
      <c r="C82" s="624" t="s">
        <v>133</v>
      </c>
      <c r="D82" s="12" t="s">
        <v>134</v>
      </c>
      <c r="E82" s="588"/>
      <c r="F82" s="578"/>
    </row>
    <row r="83" spans="1:6" ht="81.75" customHeight="1" x14ac:dyDescent="0.25">
      <c r="A83" s="583"/>
      <c r="B83" s="622"/>
      <c r="C83" s="624"/>
      <c r="D83" s="12" t="s">
        <v>135</v>
      </c>
      <c r="E83" s="588"/>
      <c r="F83" s="578"/>
    </row>
    <row r="84" spans="1:6" ht="117.75" customHeight="1" x14ac:dyDescent="0.25">
      <c r="A84" s="590"/>
      <c r="B84" s="623"/>
      <c r="C84" s="624"/>
      <c r="D84" s="17" t="s">
        <v>136</v>
      </c>
      <c r="E84" s="588"/>
      <c r="F84" s="578"/>
    </row>
    <row r="85" spans="1:6" ht="18.75" customHeight="1" x14ac:dyDescent="0.25">
      <c r="A85" s="592"/>
      <c r="B85" s="593"/>
      <c r="C85" s="593"/>
      <c r="D85" s="593"/>
      <c r="E85" s="593"/>
      <c r="F85" s="594"/>
    </row>
    <row r="86" spans="1:6" ht="78" customHeight="1" x14ac:dyDescent="0.25">
      <c r="A86" s="612" t="s">
        <v>137</v>
      </c>
      <c r="B86" s="614" t="s">
        <v>138</v>
      </c>
      <c r="C86" s="608" t="s">
        <v>139</v>
      </c>
      <c r="D86" s="12" t="s">
        <v>140</v>
      </c>
      <c r="E86" s="617">
        <v>5064000</v>
      </c>
      <c r="F86" s="619">
        <v>9750003</v>
      </c>
    </row>
    <row r="87" spans="1:6" ht="92.25" customHeight="1" x14ac:dyDescent="0.25">
      <c r="A87" s="583"/>
      <c r="B87" s="585"/>
      <c r="C87" s="587"/>
      <c r="D87" s="12" t="s">
        <v>141</v>
      </c>
      <c r="E87" s="609"/>
      <c r="F87" s="610"/>
    </row>
    <row r="88" spans="1:6" ht="90.75" customHeight="1" x14ac:dyDescent="0.25">
      <c r="A88" s="583"/>
      <c r="B88" s="585"/>
      <c r="C88" s="587"/>
      <c r="D88" s="17" t="s">
        <v>142</v>
      </c>
      <c r="E88" s="609"/>
      <c r="F88" s="610"/>
    </row>
    <row r="89" spans="1:6" ht="78" customHeight="1" x14ac:dyDescent="0.25">
      <c r="A89" s="583"/>
      <c r="B89" s="585"/>
      <c r="C89" s="587"/>
      <c r="D89" s="17" t="s">
        <v>143</v>
      </c>
      <c r="E89" s="609"/>
      <c r="F89" s="610"/>
    </row>
    <row r="90" spans="1:6" ht="78" customHeight="1" thickBot="1" x14ac:dyDescent="0.3">
      <c r="A90" s="613"/>
      <c r="B90" s="615"/>
      <c r="C90" s="616"/>
      <c r="D90" s="49" t="s">
        <v>144</v>
      </c>
      <c r="E90" s="618"/>
      <c r="F90" s="620"/>
    </row>
    <row r="91" spans="1:6" ht="92.25" customHeight="1" x14ac:dyDescent="0.25">
      <c r="A91" s="582" t="s">
        <v>145</v>
      </c>
      <c r="B91" s="584" t="s">
        <v>146</v>
      </c>
      <c r="C91" s="608" t="s">
        <v>147</v>
      </c>
      <c r="D91" s="12" t="s">
        <v>148</v>
      </c>
      <c r="E91" s="609">
        <v>2604500</v>
      </c>
      <c r="F91" s="610">
        <v>3916800</v>
      </c>
    </row>
    <row r="92" spans="1:6" ht="64.5" customHeight="1" x14ac:dyDescent="0.25">
      <c r="A92" s="583"/>
      <c r="B92" s="585"/>
      <c r="C92" s="587"/>
      <c r="D92" s="17" t="s">
        <v>149</v>
      </c>
      <c r="E92" s="609"/>
      <c r="F92" s="610"/>
    </row>
    <row r="93" spans="1:6" ht="82.5" customHeight="1" x14ac:dyDescent="0.25">
      <c r="A93" s="583"/>
      <c r="B93" s="585"/>
      <c r="C93" s="591"/>
      <c r="D93" s="12" t="s">
        <v>150</v>
      </c>
      <c r="E93" s="609"/>
      <c r="F93" s="610"/>
    </row>
    <row r="94" spans="1:6" ht="27.75" customHeight="1" x14ac:dyDescent="0.25">
      <c r="A94" s="42" t="s">
        <v>151</v>
      </c>
      <c r="B94" s="50" t="s">
        <v>152</v>
      </c>
      <c r="C94" s="50"/>
      <c r="D94" s="50"/>
      <c r="E94" s="51">
        <v>17454600</v>
      </c>
      <c r="F94" s="52">
        <v>21848355</v>
      </c>
    </row>
    <row r="95" spans="1:6" ht="105.75" customHeight="1" x14ac:dyDescent="0.25">
      <c r="A95" s="573" t="s">
        <v>153</v>
      </c>
      <c r="B95" s="611" t="s">
        <v>154</v>
      </c>
      <c r="C95" s="576" t="s">
        <v>155</v>
      </c>
      <c r="D95" s="12" t="s">
        <v>156</v>
      </c>
      <c r="E95" s="588">
        <v>15709600</v>
      </c>
      <c r="F95" s="589">
        <v>16149000</v>
      </c>
    </row>
    <row r="96" spans="1:6" ht="150.75" customHeight="1" x14ac:dyDescent="0.25">
      <c r="A96" s="573"/>
      <c r="B96" s="611"/>
      <c r="C96" s="576"/>
      <c r="D96" s="12" t="s">
        <v>157</v>
      </c>
      <c r="E96" s="588"/>
      <c r="F96" s="589"/>
    </row>
    <row r="97" spans="1:6" ht="95.25" customHeight="1" x14ac:dyDescent="0.25">
      <c r="A97" s="573"/>
      <c r="B97" s="611"/>
      <c r="C97" s="576"/>
      <c r="D97" s="12" t="s">
        <v>158</v>
      </c>
      <c r="E97" s="588"/>
      <c r="F97" s="589"/>
    </row>
    <row r="98" spans="1:6" ht="99" customHeight="1" x14ac:dyDescent="0.25">
      <c r="A98" s="573"/>
      <c r="B98" s="611"/>
      <c r="C98" s="576"/>
      <c r="D98" s="17" t="s">
        <v>159</v>
      </c>
      <c r="E98" s="588"/>
      <c r="F98" s="589"/>
    </row>
    <row r="99" spans="1:6" ht="108" x14ac:dyDescent="0.25">
      <c r="A99" s="573"/>
      <c r="B99" s="611"/>
      <c r="C99" s="576"/>
      <c r="D99" s="53" t="s">
        <v>160</v>
      </c>
      <c r="E99" s="588"/>
      <c r="F99" s="589"/>
    </row>
    <row r="100" spans="1:6" ht="26.25" customHeight="1" x14ac:dyDescent="0.25">
      <c r="A100" s="592"/>
      <c r="B100" s="593"/>
      <c r="C100" s="593"/>
      <c r="D100" s="593"/>
      <c r="E100" s="593"/>
      <c r="F100" s="594"/>
    </row>
    <row r="101" spans="1:6" ht="132" customHeight="1" x14ac:dyDescent="0.25">
      <c r="A101" s="573" t="s">
        <v>161</v>
      </c>
      <c r="B101" s="576" t="s">
        <v>162</v>
      </c>
      <c r="C101" s="600" t="s">
        <v>163</v>
      </c>
      <c r="D101" s="12" t="s">
        <v>164</v>
      </c>
      <c r="E101" s="588">
        <v>1745000</v>
      </c>
      <c r="F101" s="589">
        <v>5699355</v>
      </c>
    </row>
    <row r="102" spans="1:6" ht="93" customHeight="1" x14ac:dyDescent="0.25">
      <c r="A102" s="573"/>
      <c r="B102" s="576"/>
      <c r="C102" s="600"/>
      <c r="D102" s="12" t="s">
        <v>165</v>
      </c>
      <c r="E102" s="588"/>
      <c r="F102" s="589"/>
    </row>
    <row r="103" spans="1:6" ht="72" customHeight="1" x14ac:dyDescent="0.25">
      <c r="A103" s="573"/>
      <c r="B103" s="576"/>
      <c r="C103" s="600"/>
      <c r="D103" s="12" t="s">
        <v>166</v>
      </c>
      <c r="E103" s="588"/>
      <c r="F103" s="589"/>
    </row>
    <row r="104" spans="1:6" ht="98.25" customHeight="1" x14ac:dyDescent="0.25">
      <c r="A104" s="573"/>
      <c r="B104" s="576"/>
      <c r="C104" s="600"/>
      <c r="D104" s="12" t="s">
        <v>167</v>
      </c>
      <c r="E104" s="588"/>
      <c r="F104" s="589"/>
    </row>
    <row r="105" spans="1:6" ht="65.25" customHeight="1" x14ac:dyDescent="0.25">
      <c r="A105" s="573"/>
      <c r="B105" s="576"/>
      <c r="C105" s="600"/>
      <c r="D105" s="53" t="s">
        <v>168</v>
      </c>
      <c r="E105" s="588"/>
      <c r="F105" s="589"/>
    </row>
    <row r="106" spans="1:6" ht="89.25" customHeight="1" x14ac:dyDescent="0.25">
      <c r="A106" s="573"/>
      <c r="B106" s="576"/>
      <c r="C106" s="600"/>
      <c r="D106" s="53" t="s">
        <v>169</v>
      </c>
      <c r="E106" s="588"/>
      <c r="F106" s="589"/>
    </row>
    <row r="107" spans="1:6" ht="23.25" customHeight="1" x14ac:dyDescent="0.25">
      <c r="A107" s="592"/>
      <c r="B107" s="593"/>
      <c r="C107" s="593"/>
      <c r="D107" s="593"/>
      <c r="E107" s="593"/>
      <c r="F107" s="594"/>
    </row>
    <row r="108" spans="1:6" ht="79.5" customHeight="1" x14ac:dyDescent="0.25">
      <c r="A108" s="595" t="s">
        <v>170</v>
      </c>
      <c r="B108" s="600" t="s">
        <v>171</v>
      </c>
      <c r="C108" s="600" t="s">
        <v>172</v>
      </c>
      <c r="D108" s="12" t="s">
        <v>173</v>
      </c>
      <c r="E108" s="606"/>
      <c r="F108" s="607"/>
    </row>
    <row r="109" spans="1:6" ht="82.5" customHeight="1" x14ac:dyDescent="0.25">
      <c r="A109" s="595"/>
      <c r="B109" s="600"/>
      <c r="C109" s="600"/>
      <c r="D109" s="12" t="s">
        <v>174</v>
      </c>
      <c r="E109" s="606"/>
      <c r="F109" s="607"/>
    </row>
    <row r="110" spans="1:6" ht="33.75" customHeight="1" x14ac:dyDescent="0.25">
      <c r="A110" s="42" t="s">
        <v>175</v>
      </c>
      <c r="B110" s="602" t="s">
        <v>176</v>
      </c>
      <c r="C110" s="602"/>
      <c r="D110" s="15"/>
      <c r="E110" s="54">
        <v>33174110</v>
      </c>
      <c r="F110" s="55">
        <v>40117944</v>
      </c>
    </row>
    <row r="111" spans="1:6" ht="87.75" customHeight="1" x14ac:dyDescent="0.25">
      <c r="A111" s="573" t="s">
        <v>177</v>
      </c>
      <c r="B111" s="603" t="s">
        <v>178</v>
      </c>
      <c r="C111" s="576" t="s">
        <v>179</v>
      </c>
      <c r="D111" s="12" t="s">
        <v>180</v>
      </c>
      <c r="E111" s="577">
        <v>22877124</v>
      </c>
      <c r="F111" s="578">
        <v>28687616</v>
      </c>
    </row>
    <row r="112" spans="1:6" ht="60" customHeight="1" x14ac:dyDescent="0.25">
      <c r="A112" s="573"/>
      <c r="B112" s="604"/>
      <c r="C112" s="576"/>
      <c r="D112" s="12" t="s">
        <v>181</v>
      </c>
      <c r="E112" s="577"/>
      <c r="F112" s="578"/>
    </row>
    <row r="113" spans="1:6" ht="98.25" customHeight="1" x14ac:dyDescent="0.25">
      <c r="A113" s="573"/>
      <c r="B113" s="604"/>
      <c r="C113" s="576"/>
      <c r="D113" s="12" t="s">
        <v>182</v>
      </c>
      <c r="E113" s="577"/>
      <c r="F113" s="578"/>
    </row>
    <row r="114" spans="1:6" ht="68.25" customHeight="1" x14ac:dyDescent="0.25">
      <c r="A114" s="573"/>
      <c r="B114" s="604"/>
      <c r="C114" s="576"/>
      <c r="D114" s="12" t="s">
        <v>183</v>
      </c>
      <c r="E114" s="577"/>
      <c r="F114" s="578"/>
    </row>
    <row r="115" spans="1:6" ht="79.5" customHeight="1" x14ac:dyDescent="0.25">
      <c r="A115" s="573"/>
      <c r="B115" s="604"/>
      <c r="C115" s="576"/>
      <c r="D115" s="12" t="s">
        <v>184</v>
      </c>
      <c r="E115" s="577"/>
      <c r="F115" s="578"/>
    </row>
    <row r="116" spans="1:6" ht="82.5" customHeight="1" x14ac:dyDescent="0.25">
      <c r="A116" s="573"/>
      <c r="B116" s="604"/>
      <c r="C116" s="576"/>
      <c r="D116" s="12" t="s">
        <v>185</v>
      </c>
      <c r="E116" s="577"/>
      <c r="F116" s="578"/>
    </row>
    <row r="117" spans="1:6" ht="73.5" customHeight="1" x14ac:dyDescent="0.25">
      <c r="A117" s="573"/>
      <c r="B117" s="604"/>
      <c r="C117" s="576"/>
      <c r="D117" s="48" t="s">
        <v>186</v>
      </c>
      <c r="E117" s="577"/>
      <c r="F117" s="578"/>
    </row>
    <row r="118" spans="1:6" ht="63" customHeight="1" x14ac:dyDescent="0.25">
      <c r="A118" s="573"/>
      <c r="B118" s="604"/>
      <c r="C118" s="576"/>
      <c r="D118" s="48" t="s">
        <v>187</v>
      </c>
      <c r="E118" s="577"/>
      <c r="F118" s="578"/>
    </row>
    <row r="119" spans="1:6" ht="61.5" customHeight="1" x14ac:dyDescent="0.25">
      <c r="A119" s="573"/>
      <c r="B119" s="605"/>
      <c r="C119" s="576"/>
      <c r="D119" s="48" t="s">
        <v>188</v>
      </c>
      <c r="E119" s="577"/>
      <c r="F119" s="578"/>
    </row>
    <row r="120" spans="1:6" ht="18" customHeight="1" x14ac:dyDescent="0.25">
      <c r="A120" s="592"/>
      <c r="B120" s="593"/>
      <c r="C120" s="593"/>
      <c r="D120" s="593"/>
      <c r="E120" s="593"/>
      <c r="F120" s="594"/>
    </row>
    <row r="121" spans="1:6" ht="90.75" customHeight="1" x14ac:dyDescent="0.25">
      <c r="A121" s="595" t="s">
        <v>189</v>
      </c>
      <c r="B121" s="597" t="s">
        <v>190</v>
      </c>
      <c r="C121" s="600" t="s">
        <v>191</v>
      </c>
      <c r="D121" s="56" t="s">
        <v>192</v>
      </c>
      <c r="E121" s="577">
        <v>10296986</v>
      </c>
      <c r="F121" s="578">
        <v>11430328</v>
      </c>
    </row>
    <row r="122" spans="1:6" ht="78" customHeight="1" x14ac:dyDescent="0.25">
      <c r="A122" s="596"/>
      <c r="B122" s="598"/>
      <c r="C122" s="600"/>
      <c r="D122" s="12" t="s">
        <v>185</v>
      </c>
      <c r="E122" s="577"/>
      <c r="F122" s="578"/>
    </row>
    <row r="123" spans="1:6" ht="81.75" customHeight="1" x14ac:dyDescent="0.25">
      <c r="A123" s="596"/>
      <c r="B123" s="598"/>
      <c r="C123" s="600"/>
      <c r="D123" s="56" t="s">
        <v>193</v>
      </c>
      <c r="E123" s="577"/>
      <c r="F123" s="578"/>
    </row>
    <row r="124" spans="1:6" ht="81" customHeight="1" x14ac:dyDescent="0.25">
      <c r="A124" s="596"/>
      <c r="B124" s="598"/>
      <c r="C124" s="12" t="s">
        <v>194</v>
      </c>
      <c r="D124" s="56" t="s">
        <v>195</v>
      </c>
      <c r="E124" s="577"/>
      <c r="F124" s="578"/>
    </row>
    <row r="125" spans="1:6" ht="65.25" customHeight="1" x14ac:dyDescent="0.25">
      <c r="A125" s="596"/>
      <c r="B125" s="598"/>
      <c r="C125" s="12" t="s">
        <v>196</v>
      </c>
      <c r="D125" s="12" t="s">
        <v>197</v>
      </c>
      <c r="E125" s="577"/>
      <c r="F125" s="578"/>
    </row>
    <row r="126" spans="1:6" ht="66.75" customHeight="1" x14ac:dyDescent="0.25">
      <c r="A126" s="596"/>
      <c r="B126" s="598"/>
      <c r="C126" s="600" t="s">
        <v>198</v>
      </c>
      <c r="D126" s="56" t="s">
        <v>199</v>
      </c>
      <c r="E126" s="577"/>
      <c r="F126" s="578"/>
    </row>
    <row r="127" spans="1:6" ht="80.25" customHeight="1" x14ac:dyDescent="0.25">
      <c r="A127" s="596"/>
      <c r="B127" s="598"/>
      <c r="C127" s="600"/>
      <c r="D127" s="56" t="s">
        <v>200</v>
      </c>
      <c r="E127" s="577"/>
      <c r="F127" s="578"/>
    </row>
    <row r="128" spans="1:6" ht="91.5" customHeight="1" x14ac:dyDescent="0.25">
      <c r="A128" s="57"/>
      <c r="B128" s="598"/>
      <c r="C128" s="601"/>
      <c r="D128" s="48" t="s">
        <v>201</v>
      </c>
      <c r="E128" s="577"/>
      <c r="F128" s="578"/>
    </row>
    <row r="129" spans="1:6" ht="90" x14ac:dyDescent="0.25">
      <c r="A129" s="57"/>
      <c r="B129" s="599"/>
      <c r="C129" s="601"/>
      <c r="D129" s="48" t="s">
        <v>202</v>
      </c>
      <c r="E129" s="577"/>
      <c r="F129" s="578"/>
    </row>
    <row r="130" spans="1:6" ht="18" x14ac:dyDescent="0.25">
      <c r="A130" s="58"/>
      <c r="B130" s="50"/>
      <c r="C130" s="50"/>
      <c r="D130" s="50"/>
      <c r="E130" s="59"/>
      <c r="F130" s="60"/>
    </row>
    <row r="131" spans="1:6" ht="57" customHeight="1" x14ac:dyDescent="0.25">
      <c r="A131" s="61" t="s">
        <v>203</v>
      </c>
      <c r="B131" s="62" t="s">
        <v>204</v>
      </c>
      <c r="C131" s="63"/>
      <c r="D131" s="48"/>
      <c r="E131" s="64">
        <v>50000000</v>
      </c>
      <c r="F131" s="65">
        <v>60000000</v>
      </c>
    </row>
    <row r="132" spans="1:6" ht="24.75" customHeight="1" thickBot="1" x14ac:dyDescent="0.3">
      <c r="A132" s="66"/>
      <c r="B132" s="579" t="s">
        <v>205</v>
      </c>
      <c r="C132" s="580"/>
      <c r="D132" s="581"/>
      <c r="E132" s="67"/>
      <c r="F132" s="68"/>
    </row>
    <row r="133" spans="1:6" ht="125.25" customHeight="1" thickBot="1" x14ac:dyDescent="0.3">
      <c r="A133" s="582" t="s">
        <v>206</v>
      </c>
      <c r="B133" s="584" t="s">
        <v>207</v>
      </c>
      <c r="C133" s="586" t="s">
        <v>208</v>
      </c>
      <c r="D133" s="69" t="s">
        <v>209</v>
      </c>
      <c r="E133" s="588">
        <v>3384000</v>
      </c>
      <c r="F133" s="589">
        <v>6981043</v>
      </c>
    </row>
    <row r="134" spans="1:6" ht="119.25" customHeight="1" x14ac:dyDescent="0.25">
      <c r="A134" s="583"/>
      <c r="B134" s="585"/>
      <c r="C134" s="587"/>
      <c r="D134" s="12" t="s">
        <v>210</v>
      </c>
      <c r="E134" s="588"/>
      <c r="F134" s="589"/>
    </row>
    <row r="135" spans="1:6" ht="97.5" customHeight="1" x14ac:dyDescent="0.25">
      <c r="A135" s="583" t="s">
        <v>211</v>
      </c>
      <c r="B135" s="587" t="s">
        <v>212</v>
      </c>
      <c r="C135" s="587" t="s">
        <v>213</v>
      </c>
      <c r="D135" s="12" t="s">
        <v>214</v>
      </c>
      <c r="E135" s="588"/>
      <c r="F135" s="589"/>
    </row>
    <row r="136" spans="1:6" ht="114.75" customHeight="1" x14ac:dyDescent="0.25">
      <c r="A136" s="583"/>
      <c r="B136" s="587"/>
      <c r="C136" s="587"/>
      <c r="D136" s="12" t="s">
        <v>215</v>
      </c>
      <c r="E136" s="588"/>
      <c r="F136" s="589"/>
    </row>
    <row r="137" spans="1:6" ht="90" x14ac:dyDescent="0.25">
      <c r="A137" s="583"/>
      <c r="B137" s="587"/>
      <c r="C137" s="587"/>
      <c r="D137" s="12" t="s">
        <v>216</v>
      </c>
      <c r="E137" s="588"/>
      <c r="F137" s="589"/>
    </row>
    <row r="138" spans="1:6" ht="108" x14ac:dyDescent="0.25">
      <c r="A138" s="583"/>
      <c r="B138" s="587"/>
      <c r="C138" s="587"/>
      <c r="D138" s="12" t="s">
        <v>217</v>
      </c>
      <c r="E138" s="588"/>
      <c r="F138" s="589"/>
    </row>
    <row r="139" spans="1:6" ht="72" x14ac:dyDescent="0.25">
      <c r="A139" s="583"/>
      <c r="B139" s="587"/>
      <c r="C139" s="587"/>
      <c r="D139" s="12" t="s">
        <v>218</v>
      </c>
      <c r="E139" s="588"/>
      <c r="F139" s="589"/>
    </row>
    <row r="140" spans="1:6" ht="54" x14ac:dyDescent="0.25">
      <c r="A140" s="583"/>
      <c r="B140" s="587"/>
      <c r="C140" s="587"/>
      <c r="D140" s="70" t="s">
        <v>219</v>
      </c>
      <c r="E140" s="588"/>
      <c r="F140" s="589"/>
    </row>
    <row r="141" spans="1:6" ht="93" customHeight="1" x14ac:dyDescent="0.25">
      <c r="A141" s="583"/>
      <c r="B141" s="587"/>
      <c r="C141" s="587"/>
      <c r="D141" s="71" t="s">
        <v>220</v>
      </c>
      <c r="E141" s="588"/>
      <c r="F141" s="589"/>
    </row>
    <row r="142" spans="1:6" ht="123.75" customHeight="1" x14ac:dyDescent="0.25">
      <c r="A142" s="590"/>
      <c r="B142" s="591"/>
      <c r="C142" s="591"/>
      <c r="D142" s="72" t="s">
        <v>221</v>
      </c>
      <c r="E142" s="588"/>
      <c r="F142" s="589"/>
    </row>
    <row r="143" spans="1:6" ht="18" x14ac:dyDescent="0.25">
      <c r="A143" s="58" t="s">
        <v>222</v>
      </c>
      <c r="B143" s="572" t="s">
        <v>223</v>
      </c>
      <c r="C143" s="572"/>
      <c r="D143" s="572"/>
      <c r="E143" s="73">
        <v>67029779</v>
      </c>
      <c r="F143" s="74">
        <v>87736300</v>
      </c>
    </row>
    <row r="144" spans="1:6" ht="80.25" customHeight="1" x14ac:dyDescent="0.25">
      <c r="A144" s="573" t="s">
        <v>222</v>
      </c>
      <c r="B144" s="575" t="s">
        <v>224</v>
      </c>
      <c r="C144" s="576" t="s">
        <v>225</v>
      </c>
      <c r="D144" s="56" t="s">
        <v>226</v>
      </c>
      <c r="E144" s="577">
        <v>33633407</v>
      </c>
      <c r="F144" s="578">
        <v>81000200</v>
      </c>
    </row>
    <row r="145" spans="1:6" ht="45" customHeight="1" x14ac:dyDescent="0.25">
      <c r="A145" s="573"/>
      <c r="B145" s="575"/>
      <c r="C145" s="576"/>
      <c r="D145" s="48" t="s">
        <v>227</v>
      </c>
      <c r="E145" s="577"/>
      <c r="F145" s="578"/>
    </row>
    <row r="146" spans="1:6" ht="59.25" customHeight="1" x14ac:dyDescent="0.25">
      <c r="A146" s="573"/>
      <c r="B146" s="575"/>
      <c r="C146" s="576"/>
      <c r="D146" s="75" t="s">
        <v>228</v>
      </c>
      <c r="E146" s="577"/>
      <c r="F146" s="578"/>
    </row>
    <row r="147" spans="1:6" ht="75.75" customHeight="1" thickBot="1" x14ac:dyDescent="0.3">
      <c r="A147" s="574"/>
      <c r="B147" s="76" t="s">
        <v>229</v>
      </c>
      <c r="C147" s="77" t="s">
        <v>230</v>
      </c>
      <c r="D147" s="78"/>
      <c r="E147" s="79">
        <v>33396372</v>
      </c>
      <c r="F147" s="80">
        <v>33736100</v>
      </c>
    </row>
  </sheetData>
  <mergeCells count="125">
    <mergeCell ref="A1:F1"/>
    <mergeCell ref="A2:A3"/>
    <mergeCell ref="B2:B3"/>
    <mergeCell ref="C2:C3"/>
    <mergeCell ref="D2:D3"/>
    <mergeCell ref="E2:F2"/>
    <mergeCell ref="F14:F18"/>
    <mergeCell ref="C20:C23"/>
    <mergeCell ref="E20:E23"/>
    <mergeCell ref="F20:F23"/>
    <mergeCell ref="B24:B29"/>
    <mergeCell ref="E24:E29"/>
    <mergeCell ref="F24:F29"/>
    <mergeCell ref="C25:C28"/>
    <mergeCell ref="A5:A23"/>
    <mergeCell ref="B5:B23"/>
    <mergeCell ref="C5:C9"/>
    <mergeCell ref="E5:E9"/>
    <mergeCell ref="F5:F9"/>
    <mergeCell ref="C11:C12"/>
    <mergeCell ref="E11:E12"/>
    <mergeCell ref="F11:F12"/>
    <mergeCell ref="C14:C18"/>
    <mergeCell ref="E14:E18"/>
    <mergeCell ref="B30:B38"/>
    <mergeCell ref="C30:C35"/>
    <mergeCell ref="E30:E38"/>
    <mergeCell ref="F30:F38"/>
    <mergeCell ref="C36:C37"/>
    <mergeCell ref="B39:B40"/>
    <mergeCell ref="C39:C40"/>
    <mergeCell ref="E39:E40"/>
    <mergeCell ref="F39:F40"/>
    <mergeCell ref="F51:F56"/>
    <mergeCell ref="A58:A63"/>
    <mergeCell ref="B58:B63"/>
    <mergeCell ref="E58:E63"/>
    <mergeCell ref="F58:F63"/>
    <mergeCell ref="C62:C63"/>
    <mergeCell ref="B41:B42"/>
    <mergeCell ref="C41:C42"/>
    <mergeCell ref="E41:E42"/>
    <mergeCell ref="F41:F42"/>
    <mergeCell ref="A44:A49"/>
    <mergeCell ref="B44:B49"/>
    <mergeCell ref="C44:C47"/>
    <mergeCell ref="E44:E49"/>
    <mergeCell ref="F44:F49"/>
    <mergeCell ref="B64:D64"/>
    <mergeCell ref="B65:D65"/>
    <mergeCell ref="A66:A78"/>
    <mergeCell ref="B66:B78"/>
    <mergeCell ref="C66:C67"/>
    <mergeCell ref="E66:E78"/>
    <mergeCell ref="A51:A56"/>
    <mergeCell ref="B51:B56"/>
    <mergeCell ref="C51:C56"/>
    <mergeCell ref="E51:E56"/>
    <mergeCell ref="A85:F85"/>
    <mergeCell ref="A86:A90"/>
    <mergeCell ref="B86:B90"/>
    <mergeCell ref="C86:C90"/>
    <mergeCell ref="E86:E90"/>
    <mergeCell ref="F86:F90"/>
    <mergeCell ref="F66:F78"/>
    <mergeCell ref="C68:C69"/>
    <mergeCell ref="C70:C78"/>
    <mergeCell ref="A79:F79"/>
    <mergeCell ref="A80:A84"/>
    <mergeCell ref="B80:B84"/>
    <mergeCell ref="C80:C81"/>
    <mergeCell ref="E80:E84"/>
    <mergeCell ref="F80:F84"/>
    <mergeCell ref="C82:C84"/>
    <mergeCell ref="A91:A93"/>
    <mergeCell ref="B91:B93"/>
    <mergeCell ref="C91:C93"/>
    <mergeCell ref="E91:E93"/>
    <mergeCell ref="F91:F93"/>
    <mergeCell ref="A95:A99"/>
    <mergeCell ref="B95:B99"/>
    <mergeCell ref="C95:C99"/>
    <mergeCell ref="E95:E99"/>
    <mergeCell ref="F95:F99"/>
    <mergeCell ref="A107:F107"/>
    <mergeCell ref="A108:A109"/>
    <mergeCell ref="B108:B109"/>
    <mergeCell ref="C108:C109"/>
    <mergeCell ref="E108:E109"/>
    <mergeCell ref="F108:F109"/>
    <mergeCell ref="A100:F100"/>
    <mergeCell ref="A101:A106"/>
    <mergeCell ref="B101:B106"/>
    <mergeCell ref="C101:C106"/>
    <mergeCell ref="E101:E106"/>
    <mergeCell ref="F101:F106"/>
    <mergeCell ref="A120:F120"/>
    <mergeCell ref="A121:A127"/>
    <mergeCell ref="B121:B129"/>
    <mergeCell ref="C121:C123"/>
    <mergeCell ref="E121:E129"/>
    <mergeCell ref="F121:F129"/>
    <mergeCell ref="C126:C127"/>
    <mergeCell ref="C128:C129"/>
    <mergeCell ref="B110:C110"/>
    <mergeCell ref="A111:A119"/>
    <mergeCell ref="B111:B119"/>
    <mergeCell ref="C111:C119"/>
    <mergeCell ref="E111:E119"/>
    <mergeCell ref="F111:F119"/>
    <mergeCell ref="B143:D143"/>
    <mergeCell ref="A144:A147"/>
    <mergeCell ref="B144:B146"/>
    <mergeCell ref="C144:C146"/>
    <mergeCell ref="E144:E146"/>
    <mergeCell ref="F144:F146"/>
    <mergeCell ref="B132:D132"/>
    <mergeCell ref="A133:A134"/>
    <mergeCell ref="B133:B134"/>
    <mergeCell ref="C133:C134"/>
    <mergeCell ref="E133:E142"/>
    <mergeCell ref="F133:F142"/>
    <mergeCell ref="A135:A142"/>
    <mergeCell ref="B135:B142"/>
    <mergeCell ref="C135:C142"/>
  </mergeCells>
  <printOptions horizontalCentered="1"/>
  <pageMargins left="0.31496062992125984" right="0.31496062992125984" top="0.74803149606299213" bottom="0.74803149606299213" header="0.31496062992125984" footer="0.31496062992125984"/>
  <pageSetup scale="60" fitToWidth="20" fitToHeight="20" orientation="landscape" r:id="rId1"/>
  <headerFooter>
    <oddFooter>&amp;C&amp;N&amp;R&amp;F</oddFooter>
  </headerFooter>
  <rowBreaks count="12" manualBreakCount="12">
    <brk id="16" max="5" man="1"/>
    <brk id="28" max="5" man="1"/>
    <brk id="38" max="5" man="1"/>
    <brk id="48" max="5" man="1"/>
    <brk id="57" max="5" man="1"/>
    <brk id="67" max="5" man="1"/>
    <brk id="78" max="5" man="1"/>
    <brk id="88" max="5" man="1"/>
    <brk id="100" max="5" man="1"/>
    <brk id="111" max="5" man="1"/>
    <brk id="120" max="5" man="1"/>
    <brk id="142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view="pageBreakPreview" topLeftCell="A34" zoomScaleSheetLayoutView="100" workbookViewId="0">
      <selection activeCell="C37" sqref="C37"/>
    </sheetView>
  </sheetViews>
  <sheetFormatPr baseColWidth="10" defaultRowHeight="15" x14ac:dyDescent="0.25"/>
  <cols>
    <col min="1" max="2" width="28.85546875" customWidth="1"/>
    <col min="3" max="3" width="42.42578125" customWidth="1"/>
    <col min="4" max="4" width="24" customWidth="1"/>
    <col min="5" max="5" width="16.42578125" customWidth="1"/>
    <col min="6" max="6" width="12.7109375" bestFit="1" customWidth="1"/>
  </cols>
  <sheetData>
    <row r="1" spans="1:13" ht="14.25" customHeight="1" x14ac:dyDescent="0.25">
      <c r="A1" s="663" t="s">
        <v>261</v>
      </c>
      <c r="B1" s="663"/>
      <c r="C1" s="663"/>
      <c r="D1" s="663"/>
      <c r="E1" s="663"/>
    </row>
    <row r="2" spans="1:13" ht="18" x14ac:dyDescent="0.25">
      <c r="A2" s="663" t="s">
        <v>262</v>
      </c>
      <c r="B2" s="663"/>
      <c r="C2" s="663"/>
      <c r="D2" s="663"/>
      <c r="E2" s="663"/>
      <c r="F2" s="92"/>
      <c r="G2" s="92"/>
      <c r="H2" s="92"/>
      <c r="I2" s="92"/>
      <c r="J2" s="92"/>
      <c r="K2" s="92"/>
      <c r="L2" s="92"/>
      <c r="M2" s="92"/>
    </row>
    <row r="3" spans="1:13" ht="18" x14ac:dyDescent="0.25">
      <c r="A3" s="663" t="s">
        <v>263</v>
      </c>
      <c r="B3" s="663"/>
      <c r="C3" s="663"/>
      <c r="D3" s="663"/>
      <c r="E3" s="663"/>
      <c r="F3" s="92"/>
      <c r="G3" s="92"/>
      <c r="H3" s="92"/>
      <c r="I3" s="92"/>
      <c r="J3" s="92"/>
      <c r="K3" s="92"/>
      <c r="L3" s="92"/>
      <c r="M3" s="92"/>
    </row>
    <row r="4" spans="1:13" ht="18" x14ac:dyDescent="0.25">
      <c r="A4" s="663" t="s">
        <v>264</v>
      </c>
      <c r="B4" s="663"/>
      <c r="C4" s="663"/>
      <c r="D4" s="663"/>
      <c r="E4" s="663"/>
      <c r="F4" s="92"/>
      <c r="G4" s="92"/>
      <c r="H4" s="92"/>
      <c r="I4" s="92"/>
      <c r="J4" s="92"/>
      <c r="K4" s="92"/>
      <c r="L4" s="92"/>
      <c r="M4" s="92"/>
    </row>
    <row r="5" spans="1:13" ht="18" x14ac:dyDescent="0.25">
      <c r="A5" s="663" t="s">
        <v>265</v>
      </c>
      <c r="B5" s="663"/>
      <c r="C5" s="663"/>
      <c r="D5" s="663"/>
      <c r="E5" s="663"/>
      <c r="F5" s="92"/>
      <c r="G5" s="92"/>
      <c r="H5" s="92"/>
      <c r="I5" s="92"/>
      <c r="J5" s="92"/>
      <c r="K5" s="92"/>
      <c r="L5" s="92"/>
      <c r="M5" s="92"/>
    </row>
    <row r="6" spans="1:13" ht="18.75" thickBot="1" x14ac:dyDescent="0.3">
      <c r="A6" s="663" t="s">
        <v>266</v>
      </c>
      <c r="B6" s="663"/>
      <c r="C6" s="663"/>
      <c r="D6" s="663"/>
      <c r="E6" s="663"/>
      <c r="F6" s="92"/>
      <c r="G6" s="92"/>
      <c r="H6" s="92"/>
      <c r="I6" s="92"/>
      <c r="J6" s="92"/>
      <c r="K6" s="92"/>
      <c r="L6" s="92"/>
      <c r="M6" s="92"/>
    </row>
    <row r="7" spans="1:13" s="94" customFormat="1" ht="15.75" thickBot="1" x14ac:dyDescent="0.3">
      <c r="A7" s="666" t="s">
        <v>267</v>
      </c>
      <c r="B7" s="666"/>
      <c r="C7" s="666"/>
      <c r="D7" s="666"/>
      <c r="E7" s="666"/>
      <c r="F7" s="93"/>
      <c r="G7" s="93"/>
      <c r="H7" s="93"/>
      <c r="I7" s="93"/>
      <c r="J7" s="93"/>
      <c r="K7" s="93"/>
      <c r="L7" s="93"/>
      <c r="M7" s="93"/>
    </row>
    <row r="8" spans="1:13" ht="16.5" customHeight="1" x14ac:dyDescent="0.25">
      <c r="A8" s="667" t="s">
        <v>268</v>
      </c>
      <c r="B8" s="669" t="s">
        <v>269</v>
      </c>
      <c r="C8" s="671" t="s">
        <v>270</v>
      </c>
      <c r="D8" s="669" t="s">
        <v>271</v>
      </c>
      <c r="E8" s="673" t="s">
        <v>272</v>
      </c>
    </row>
    <row r="9" spans="1:13" ht="16.5" customHeight="1" x14ac:dyDescent="0.25">
      <c r="A9" s="668"/>
      <c r="B9" s="670"/>
      <c r="C9" s="672"/>
      <c r="D9" s="670"/>
      <c r="E9" s="674"/>
    </row>
    <row r="10" spans="1:13" ht="69" customHeight="1" x14ac:dyDescent="0.25">
      <c r="A10" s="675" t="s">
        <v>273</v>
      </c>
      <c r="B10" s="676" t="s">
        <v>274</v>
      </c>
      <c r="C10" s="95" t="s">
        <v>275</v>
      </c>
      <c r="D10" s="96">
        <v>2600000</v>
      </c>
      <c r="E10" s="97" t="s">
        <v>276</v>
      </c>
    </row>
    <row r="11" spans="1:13" ht="33" customHeight="1" x14ac:dyDescent="0.25">
      <c r="A11" s="675"/>
      <c r="B11" s="676"/>
      <c r="C11" s="95" t="s">
        <v>277</v>
      </c>
      <c r="D11" s="96">
        <v>15500000</v>
      </c>
      <c r="E11" s="97" t="s">
        <v>278</v>
      </c>
    </row>
    <row r="12" spans="1:13" ht="39.75" customHeight="1" x14ac:dyDescent="0.25">
      <c r="A12" s="675"/>
      <c r="B12" s="676"/>
      <c r="C12" s="95" t="s">
        <v>279</v>
      </c>
      <c r="D12" s="96">
        <v>12800000</v>
      </c>
      <c r="E12" s="97" t="s">
        <v>278</v>
      </c>
    </row>
    <row r="13" spans="1:13" ht="37.5" customHeight="1" x14ac:dyDescent="0.25">
      <c r="A13" s="675"/>
      <c r="B13" s="676"/>
      <c r="C13" s="95" t="s">
        <v>280</v>
      </c>
      <c r="D13" s="96">
        <v>2945000</v>
      </c>
      <c r="E13" s="2" t="s">
        <v>281</v>
      </c>
    </row>
    <row r="14" spans="1:13" ht="38.25" customHeight="1" x14ac:dyDescent="0.25">
      <c r="A14" s="675"/>
      <c r="B14" s="676"/>
      <c r="C14" s="95" t="s">
        <v>282</v>
      </c>
      <c r="D14" s="96">
        <v>4920000</v>
      </c>
      <c r="E14" s="97" t="s">
        <v>278</v>
      </c>
    </row>
    <row r="15" spans="1:13" ht="45" customHeight="1" x14ac:dyDescent="0.25">
      <c r="A15" s="675"/>
      <c r="B15" s="676"/>
      <c r="C15" s="95" t="s">
        <v>283</v>
      </c>
      <c r="D15" s="96">
        <v>3700000</v>
      </c>
      <c r="E15" s="98" t="s">
        <v>284</v>
      </c>
    </row>
    <row r="16" spans="1:13" ht="58.5" customHeight="1" x14ac:dyDescent="0.25">
      <c r="A16" s="675"/>
      <c r="B16" s="676"/>
      <c r="C16" s="95" t="s">
        <v>285</v>
      </c>
      <c r="D16" s="96">
        <v>3500000</v>
      </c>
      <c r="E16" s="97" t="s">
        <v>286</v>
      </c>
    </row>
    <row r="17" spans="1:6" ht="34.5" customHeight="1" x14ac:dyDescent="0.25">
      <c r="A17" s="675"/>
      <c r="B17" s="677" t="s">
        <v>287</v>
      </c>
      <c r="C17" s="99" t="s">
        <v>288</v>
      </c>
      <c r="D17" s="96">
        <v>1190250</v>
      </c>
      <c r="E17" s="3" t="s">
        <v>289</v>
      </c>
    </row>
    <row r="18" spans="1:6" ht="36" customHeight="1" x14ac:dyDescent="0.25">
      <c r="A18" s="675"/>
      <c r="B18" s="677"/>
      <c r="C18" s="99" t="s">
        <v>290</v>
      </c>
      <c r="D18" s="96">
        <v>1765000</v>
      </c>
      <c r="E18" s="3" t="s">
        <v>289</v>
      </c>
    </row>
    <row r="19" spans="1:6" ht="31.5" customHeight="1" x14ac:dyDescent="0.25">
      <c r="A19" s="675"/>
      <c r="B19" s="677"/>
      <c r="C19" s="99" t="s">
        <v>291</v>
      </c>
      <c r="D19" s="96">
        <v>12166750</v>
      </c>
      <c r="E19" s="3" t="s">
        <v>289</v>
      </c>
    </row>
    <row r="20" spans="1:6" ht="36" customHeight="1" x14ac:dyDescent="0.25">
      <c r="A20" s="675"/>
      <c r="B20" s="677"/>
      <c r="C20" s="99" t="s">
        <v>292</v>
      </c>
      <c r="D20" s="96">
        <v>125000</v>
      </c>
      <c r="E20" s="3" t="s">
        <v>289</v>
      </c>
    </row>
    <row r="21" spans="1:6" ht="37.5" customHeight="1" x14ac:dyDescent="0.25">
      <c r="A21" s="675"/>
      <c r="B21" s="677"/>
      <c r="C21" s="99" t="s">
        <v>293</v>
      </c>
      <c r="D21" s="96">
        <v>220000</v>
      </c>
      <c r="E21" s="2" t="s">
        <v>289</v>
      </c>
    </row>
    <row r="22" spans="1:6" ht="31.5" customHeight="1" x14ac:dyDescent="0.25">
      <c r="A22" s="675"/>
      <c r="B22" s="677"/>
      <c r="C22" s="99" t="s">
        <v>294</v>
      </c>
      <c r="D22" s="96">
        <v>96300847</v>
      </c>
      <c r="E22" s="2" t="s">
        <v>289</v>
      </c>
      <c r="F22" s="100"/>
    </row>
    <row r="23" spans="1:6" ht="38.25" customHeight="1" x14ac:dyDescent="0.25">
      <c r="A23" s="675" t="s">
        <v>295</v>
      </c>
      <c r="B23" s="677" t="s">
        <v>296</v>
      </c>
      <c r="C23" s="99" t="s">
        <v>297</v>
      </c>
      <c r="D23" s="96">
        <v>10275000</v>
      </c>
      <c r="E23" s="101" t="s">
        <v>298</v>
      </c>
    </row>
    <row r="24" spans="1:6" ht="57" customHeight="1" x14ac:dyDescent="0.25">
      <c r="A24" s="675"/>
      <c r="B24" s="677"/>
      <c r="C24" s="99" t="s">
        <v>299</v>
      </c>
      <c r="D24" s="96">
        <v>1640000</v>
      </c>
      <c r="E24" s="101" t="s">
        <v>298</v>
      </c>
    </row>
    <row r="25" spans="1:6" ht="36" customHeight="1" x14ac:dyDescent="0.25">
      <c r="A25" s="675"/>
      <c r="B25" s="677"/>
      <c r="C25" s="99" t="s">
        <v>300</v>
      </c>
      <c r="D25" s="96">
        <v>9500000</v>
      </c>
      <c r="E25" s="101" t="s">
        <v>298</v>
      </c>
    </row>
    <row r="26" spans="1:6" ht="46.5" customHeight="1" x14ac:dyDescent="0.25">
      <c r="A26" s="675"/>
      <c r="B26" s="677"/>
      <c r="C26" s="99" t="s">
        <v>301</v>
      </c>
      <c r="D26" s="96">
        <v>15665000</v>
      </c>
      <c r="E26" s="101" t="s">
        <v>298</v>
      </c>
    </row>
    <row r="27" spans="1:6" ht="51" customHeight="1" x14ac:dyDescent="0.25">
      <c r="A27" s="675"/>
      <c r="B27" s="677"/>
      <c r="C27" s="99" t="s">
        <v>302</v>
      </c>
      <c r="D27" s="96">
        <v>14620000</v>
      </c>
      <c r="E27" s="101" t="s">
        <v>298</v>
      </c>
    </row>
    <row r="28" spans="1:6" ht="65.25" customHeight="1" x14ac:dyDescent="0.25">
      <c r="A28" s="675"/>
      <c r="B28" s="677"/>
      <c r="C28" s="99" t="s">
        <v>303</v>
      </c>
      <c r="D28" s="96">
        <v>21895000</v>
      </c>
      <c r="E28" s="101" t="s">
        <v>304</v>
      </c>
    </row>
    <row r="29" spans="1:6" ht="42.75" customHeight="1" x14ac:dyDescent="0.25">
      <c r="A29" s="675"/>
      <c r="B29" s="102" t="s">
        <v>305</v>
      </c>
      <c r="C29" s="99" t="s">
        <v>306</v>
      </c>
      <c r="D29" s="96">
        <v>35500000</v>
      </c>
      <c r="E29" s="98" t="s">
        <v>284</v>
      </c>
    </row>
    <row r="30" spans="1:6" ht="21.75" customHeight="1" x14ac:dyDescent="0.25">
      <c r="A30" s="103"/>
      <c r="B30" s="102"/>
      <c r="C30" s="99"/>
      <c r="D30" s="96"/>
      <c r="E30" s="3"/>
    </row>
    <row r="31" spans="1:6" ht="27.75" customHeight="1" thickBot="1" x14ac:dyDescent="0.3">
      <c r="A31" s="664" t="s">
        <v>307</v>
      </c>
      <c r="B31" s="665"/>
      <c r="C31" s="104" t="s">
        <v>308</v>
      </c>
      <c r="D31" s="105">
        <f>SUM(D10:D30)</f>
        <v>266827847</v>
      </c>
      <c r="E31" s="106"/>
    </row>
    <row r="32" spans="1:6" ht="15.75" thickTop="1" x14ac:dyDescent="0.25">
      <c r="D32" s="107" t="e">
        <f>+D31+#REF!+#REF!+#REF!</f>
        <v>#REF!</v>
      </c>
      <c r="E32" s="100"/>
    </row>
    <row r="33" spans="1:5" ht="15.75" thickBot="1" x14ac:dyDescent="0.3">
      <c r="A33" s="678" t="s">
        <v>139</v>
      </c>
      <c r="B33" s="678"/>
      <c r="C33" s="678"/>
      <c r="D33" s="678"/>
      <c r="E33" s="678"/>
    </row>
    <row r="34" spans="1:5" x14ac:dyDescent="0.25">
      <c r="A34" s="679" t="s">
        <v>268</v>
      </c>
      <c r="B34" s="679" t="s">
        <v>269</v>
      </c>
      <c r="C34" s="681" t="s">
        <v>270</v>
      </c>
      <c r="D34" s="679" t="s">
        <v>271</v>
      </c>
      <c r="E34" s="679" t="s">
        <v>272</v>
      </c>
    </row>
    <row r="35" spans="1:5" ht="15.75" thickBot="1" x14ac:dyDescent="0.3">
      <c r="A35" s="680"/>
      <c r="B35" s="680"/>
      <c r="C35" s="682"/>
      <c r="D35" s="680"/>
      <c r="E35" s="680"/>
    </row>
    <row r="36" spans="1:5" ht="42.75" x14ac:dyDescent="0.25">
      <c r="A36" s="683" t="s">
        <v>309</v>
      </c>
      <c r="B36" s="686" t="s">
        <v>310</v>
      </c>
      <c r="C36" s="108" t="s">
        <v>311</v>
      </c>
      <c r="D36" s="109">
        <v>3600000</v>
      </c>
      <c r="E36" s="689" t="s">
        <v>312</v>
      </c>
    </row>
    <row r="37" spans="1:5" ht="60" x14ac:dyDescent="0.25">
      <c r="A37" s="684"/>
      <c r="B37" s="687"/>
      <c r="C37" s="226" t="s">
        <v>313</v>
      </c>
      <c r="D37" s="110">
        <v>44000000</v>
      </c>
      <c r="E37" s="690"/>
    </row>
    <row r="38" spans="1:5" ht="57" x14ac:dyDescent="0.25">
      <c r="A38" s="684"/>
      <c r="B38" s="688"/>
      <c r="C38" s="111" t="s">
        <v>314</v>
      </c>
      <c r="D38" s="110">
        <v>2000000</v>
      </c>
      <c r="E38" s="690"/>
    </row>
    <row r="39" spans="1:5" ht="45" x14ac:dyDescent="0.25">
      <c r="A39" s="684"/>
      <c r="B39" s="691" t="s">
        <v>315</v>
      </c>
      <c r="C39" s="112" t="s">
        <v>316</v>
      </c>
      <c r="D39" s="110">
        <v>7385000</v>
      </c>
      <c r="E39" s="690" t="s">
        <v>312</v>
      </c>
    </row>
    <row r="40" spans="1:5" ht="30" x14ac:dyDescent="0.25">
      <c r="A40" s="684"/>
      <c r="B40" s="692"/>
      <c r="C40" s="113" t="s">
        <v>317</v>
      </c>
      <c r="D40" s="110">
        <v>5200000</v>
      </c>
      <c r="E40" s="690"/>
    </row>
    <row r="41" spans="1:5" ht="30" x14ac:dyDescent="0.25">
      <c r="A41" s="684"/>
      <c r="B41" s="692"/>
      <c r="C41" s="114" t="s">
        <v>318</v>
      </c>
      <c r="D41" s="110">
        <v>15000000</v>
      </c>
      <c r="E41" s="98" t="s">
        <v>319</v>
      </c>
    </row>
    <row r="42" spans="1:5" ht="120" x14ac:dyDescent="0.25">
      <c r="A42" s="684"/>
      <c r="B42" s="115" t="s">
        <v>320</v>
      </c>
      <c r="C42" s="116" t="s">
        <v>321</v>
      </c>
      <c r="D42" s="110">
        <v>2650000</v>
      </c>
      <c r="E42" s="98" t="s">
        <v>312</v>
      </c>
    </row>
    <row r="43" spans="1:5" ht="42.75" x14ac:dyDescent="0.25">
      <c r="A43" s="684"/>
      <c r="B43" s="693" t="s">
        <v>322</v>
      </c>
      <c r="C43" s="117" t="s">
        <v>323</v>
      </c>
      <c r="D43" s="110">
        <v>4680000</v>
      </c>
      <c r="E43" s="690" t="s">
        <v>16</v>
      </c>
    </row>
    <row r="44" spans="1:5" x14ac:dyDescent="0.25">
      <c r="A44" s="684"/>
      <c r="B44" s="694"/>
      <c r="C44" s="118" t="s">
        <v>324</v>
      </c>
      <c r="D44" s="110">
        <v>4783194</v>
      </c>
      <c r="E44" s="690"/>
    </row>
    <row r="45" spans="1:5" ht="28.5" x14ac:dyDescent="0.25">
      <c r="A45" s="684"/>
      <c r="B45" s="695"/>
      <c r="C45" s="119" t="s">
        <v>325</v>
      </c>
      <c r="D45" s="110">
        <v>15253600</v>
      </c>
      <c r="E45" s="690"/>
    </row>
    <row r="46" spans="1:5" ht="42.75" x14ac:dyDescent="0.25">
      <c r="A46" s="684"/>
      <c r="B46" s="693" t="s">
        <v>326</v>
      </c>
      <c r="C46" s="120" t="s">
        <v>327</v>
      </c>
      <c r="D46" s="110">
        <v>6675000</v>
      </c>
      <c r="E46" s="696" t="s">
        <v>15</v>
      </c>
    </row>
    <row r="47" spans="1:5" ht="28.5" x14ac:dyDescent="0.25">
      <c r="A47" s="684"/>
      <c r="B47" s="694"/>
      <c r="C47" s="120" t="s">
        <v>328</v>
      </c>
      <c r="D47" s="110">
        <v>4587500</v>
      </c>
      <c r="E47" s="696"/>
    </row>
    <row r="48" spans="1:5" x14ac:dyDescent="0.25">
      <c r="A48" s="684"/>
      <c r="B48" s="694"/>
      <c r="C48" s="121" t="s">
        <v>329</v>
      </c>
      <c r="D48" s="110">
        <v>1568000</v>
      </c>
      <c r="E48" s="696"/>
    </row>
    <row r="49" spans="1:5" ht="45" x14ac:dyDescent="0.25">
      <c r="A49" s="685"/>
      <c r="B49" s="695"/>
      <c r="C49" s="122" t="s">
        <v>330</v>
      </c>
      <c r="D49" s="110">
        <v>1050000</v>
      </c>
      <c r="E49" s="123" t="s">
        <v>331</v>
      </c>
    </row>
    <row r="50" spans="1:5" ht="57" x14ac:dyDescent="0.25">
      <c r="A50" s="697"/>
      <c r="B50" s="700" t="s">
        <v>332</v>
      </c>
      <c r="C50" s="124" t="s">
        <v>333</v>
      </c>
      <c r="D50" s="125">
        <v>4500000</v>
      </c>
      <c r="E50" s="703" t="s">
        <v>298</v>
      </c>
    </row>
    <row r="51" spans="1:5" ht="42.75" x14ac:dyDescent="0.25">
      <c r="A51" s="698"/>
      <c r="B51" s="701"/>
      <c r="C51" s="124" t="s">
        <v>334</v>
      </c>
      <c r="D51" s="125">
        <v>1200000</v>
      </c>
      <c r="E51" s="703"/>
    </row>
    <row r="52" spans="1:5" ht="29.25" thickBot="1" x14ac:dyDescent="0.3">
      <c r="A52" s="699"/>
      <c r="B52" s="702"/>
      <c r="C52" s="124" t="s">
        <v>335</v>
      </c>
      <c r="D52" s="125">
        <v>1650000</v>
      </c>
      <c r="E52" s="704"/>
    </row>
    <row r="53" spans="1:5" ht="16.5" thickTop="1" thickBot="1" x14ac:dyDescent="0.3">
      <c r="A53" s="705" t="s">
        <v>336</v>
      </c>
      <c r="B53" s="706"/>
      <c r="C53" s="126" t="s">
        <v>308</v>
      </c>
      <c r="D53" s="127">
        <f>SUM(D36:D52)</f>
        <v>125782294</v>
      </c>
      <c r="E53" s="128"/>
    </row>
    <row r="55" spans="1:5" ht="16.5" thickBot="1" x14ac:dyDescent="0.3">
      <c r="A55" s="707" t="s">
        <v>337</v>
      </c>
      <c r="B55" s="707"/>
      <c r="C55" s="707"/>
      <c r="D55" s="707"/>
      <c r="E55" s="707"/>
    </row>
    <row r="56" spans="1:5" x14ac:dyDescent="0.25">
      <c r="A56" s="667" t="s">
        <v>268</v>
      </c>
      <c r="B56" s="669" t="s">
        <v>269</v>
      </c>
      <c r="C56" s="671" t="s">
        <v>270</v>
      </c>
      <c r="D56" s="669" t="s">
        <v>271</v>
      </c>
      <c r="E56" s="673" t="s">
        <v>272</v>
      </c>
    </row>
    <row r="57" spans="1:5" x14ac:dyDescent="0.25">
      <c r="A57" s="668"/>
      <c r="B57" s="670"/>
      <c r="C57" s="672"/>
      <c r="D57" s="670"/>
      <c r="E57" s="674"/>
    </row>
    <row r="58" spans="1:5" ht="28.5" x14ac:dyDescent="0.25">
      <c r="A58" s="714" t="s">
        <v>338</v>
      </c>
      <c r="B58" s="677" t="s">
        <v>339</v>
      </c>
      <c r="C58" s="129" t="s">
        <v>340</v>
      </c>
      <c r="D58" s="96">
        <v>1500000</v>
      </c>
      <c r="E58" s="716" t="s">
        <v>341</v>
      </c>
    </row>
    <row r="59" spans="1:5" ht="28.5" x14ac:dyDescent="0.25">
      <c r="A59" s="714"/>
      <c r="B59" s="677"/>
      <c r="C59" s="129" t="s">
        <v>342</v>
      </c>
      <c r="D59" s="96">
        <v>3500000</v>
      </c>
      <c r="E59" s="717"/>
    </row>
    <row r="60" spans="1:5" ht="75" x14ac:dyDescent="0.25">
      <c r="A60" s="714"/>
      <c r="B60" s="677"/>
      <c r="C60" s="130" t="s">
        <v>343</v>
      </c>
      <c r="D60" s="96">
        <v>27250188</v>
      </c>
      <c r="E60" s="97" t="s">
        <v>344</v>
      </c>
    </row>
    <row r="61" spans="1:5" ht="60" x14ac:dyDescent="0.25">
      <c r="A61" s="714"/>
      <c r="B61" s="677"/>
      <c r="C61" s="129" t="s">
        <v>345</v>
      </c>
      <c r="D61" s="96">
        <v>16850770</v>
      </c>
      <c r="E61" s="97" t="s">
        <v>346</v>
      </c>
    </row>
    <row r="62" spans="1:5" ht="30" x14ac:dyDescent="0.25">
      <c r="A62" s="714"/>
      <c r="B62" s="677"/>
      <c r="C62" s="130" t="s">
        <v>347</v>
      </c>
      <c r="D62" s="96">
        <v>1800000</v>
      </c>
      <c r="E62" s="97" t="s">
        <v>278</v>
      </c>
    </row>
    <row r="63" spans="1:5" ht="75" x14ac:dyDescent="0.25">
      <c r="A63" s="714"/>
      <c r="B63" s="677" t="s">
        <v>348</v>
      </c>
      <c r="C63" s="131" t="s">
        <v>349</v>
      </c>
      <c r="D63" s="96">
        <v>88700000</v>
      </c>
      <c r="E63" s="97" t="s">
        <v>350</v>
      </c>
    </row>
    <row r="64" spans="1:5" ht="75" x14ac:dyDescent="0.25">
      <c r="A64" s="714"/>
      <c r="B64" s="677"/>
      <c r="C64" s="132" t="s">
        <v>351</v>
      </c>
      <c r="D64" s="96">
        <v>17800000</v>
      </c>
      <c r="E64" s="97" t="s">
        <v>350</v>
      </c>
    </row>
    <row r="65" spans="1:5" ht="57" x14ac:dyDescent="0.25">
      <c r="A65" s="714"/>
      <c r="B65" s="718" t="s">
        <v>352</v>
      </c>
      <c r="C65" s="132" t="s">
        <v>353</v>
      </c>
      <c r="D65" s="96">
        <v>48943591.200000003</v>
      </c>
      <c r="E65" s="101" t="s">
        <v>354</v>
      </c>
    </row>
    <row r="66" spans="1:5" ht="42.75" x14ac:dyDescent="0.25">
      <c r="A66" s="714"/>
      <c r="B66" s="718"/>
      <c r="C66" s="129" t="s">
        <v>355</v>
      </c>
      <c r="D66" s="96">
        <v>46479704</v>
      </c>
      <c r="E66" s="101" t="s">
        <v>356</v>
      </c>
    </row>
    <row r="67" spans="1:5" ht="90" x14ac:dyDescent="0.25">
      <c r="A67" s="714"/>
      <c r="B67" s="718"/>
      <c r="C67" s="129" t="s">
        <v>357</v>
      </c>
      <c r="D67" s="96">
        <v>23779650</v>
      </c>
      <c r="E67" s="101" t="s">
        <v>358</v>
      </c>
    </row>
    <row r="68" spans="1:5" ht="90.75" thickBot="1" x14ac:dyDescent="0.3">
      <c r="A68" s="715"/>
      <c r="B68" s="719"/>
      <c r="C68" s="133" t="s">
        <v>359</v>
      </c>
      <c r="D68" s="134">
        <v>1502300</v>
      </c>
      <c r="E68" s="135" t="s">
        <v>358</v>
      </c>
    </row>
    <row r="69" spans="1:5" ht="60" x14ac:dyDescent="0.25">
      <c r="A69" s="699"/>
      <c r="B69" s="702" t="s">
        <v>360</v>
      </c>
      <c r="C69" s="136" t="s">
        <v>361</v>
      </c>
      <c r="D69" s="137">
        <v>1723000</v>
      </c>
      <c r="E69" s="138" t="s">
        <v>362</v>
      </c>
    </row>
    <row r="70" spans="1:5" ht="60" x14ac:dyDescent="0.25">
      <c r="A70" s="708"/>
      <c r="B70" s="709"/>
      <c r="C70" s="139" t="s">
        <v>363</v>
      </c>
      <c r="D70" s="96">
        <v>895000</v>
      </c>
      <c r="E70" s="97" t="s">
        <v>362</v>
      </c>
    </row>
    <row r="71" spans="1:5" ht="60" x14ac:dyDescent="0.25">
      <c r="A71" s="708"/>
      <c r="B71" s="709"/>
      <c r="C71" s="129" t="s">
        <v>364</v>
      </c>
      <c r="D71" s="96">
        <v>11500000</v>
      </c>
      <c r="E71" s="97" t="s">
        <v>365</v>
      </c>
    </row>
    <row r="72" spans="1:5" ht="60" x14ac:dyDescent="0.25">
      <c r="A72" s="708"/>
      <c r="B72" s="709"/>
      <c r="C72" s="129" t="s">
        <v>366</v>
      </c>
      <c r="D72" s="96">
        <v>478200</v>
      </c>
      <c r="E72" s="97" t="s">
        <v>365</v>
      </c>
    </row>
    <row r="73" spans="1:5" ht="28.5" x14ac:dyDescent="0.25">
      <c r="A73" s="708"/>
      <c r="B73" s="709" t="s">
        <v>367</v>
      </c>
      <c r="C73" s="139" t="s">
        <v>368</v>
      </c>
      <c r="D73" s="96">
        <v>2778650</v>
      </c>
      <c r="E73" s="710" t="s">
        <v>358</v>
      </c>
    </row>
    <row r="74" spans="1:5" ht="42.75" x14ac:dyDescent="0.25">
      <c r="A74" s="708"/>
      <c r="B74" s="709"/>
      <c r="C74" s="139" t="s">
        <v>369</v>
      </c>
      <c r="D74" s="96">
        <v>1500000</v>
      </c>
      <c r="E74" s="711"/>
    </row>
    <row r="75" spans="1:5" x14ac:dyDescent="0.25">
      <c r="A75" s="708"/>
      <c r="B75" s="709"/>
      <c r="C75" s="713" t="s">
        <v>370</v>
      </c>
      <c r="D75" s="96">
        <v>1650000</v>
      </c>
      <c r="E75" s="711"/>
    </row>
    <row r="76" spans="1:5" x14ac:dyDescent="0.25">
      <c r="A76" s="81"/>
      <c r="B76" s="709"/>
      <c r="C76" s="713"/>
      <c r="D76" s="96">
        <v>5500000</v>
      </c>
      <c r="E76" s="712"/>
    </row>
    <row r="77" spans="1:5" ht="15.75" thickBot="1" x14ac:dyDescent="0.3">
      <c r="A77" s="720" t="s">
        <v>371</v>
      </c>
      <c r="B77" s="721"/>
      <c r="C77" s="140" t="s">
        <v>308</v>
      </c>
      <c r="D77" s="141">
        <f>SUM(D58:D76)</f>
        <v>304131053.19999999</v>
      </c>
      <c r="E77" s="142"/>
    </row>
    <row r="79" spans="1:5" ht="15.75" thickBot="1" x14ac:dyDescent="0.3">
      <c r="A79" s="722" t="s">
        <v>372</v>
      </c>
      <c r="B79" s="722"/>
      <c r="C79" s="722"/>
      <c r="D79" s="722"/>
      <c r="E79" s="722"/>
    </row>
    <row r="80" spans="1:5" x14ac:dyDescent="0.25">
      <c r="A80" s="723" t="s">
        <v>268</v>
      </c>
      <c r="B80" s="679" t="s">
        <v>269</v>
      </c>
      <c r="C80" s="681" t="s">
        <v>270</v>
      </c>
      <c r="D80" s="679" t="s">
        <v>373</v>
      </c>
      <c r="E80" s="673" t="s">
        <v>272</v>
      </c>
    </row>
    <row r="81" spans="1:5" ht="15.75" thickBot="1" x14ac:dyDescent="0.3">
      <c r="A81" s="724"/>
      <c r="B81" s="680"/>
      <c r="C81" s="682"/>
      <c r="D81" s="680"/>
      <c r="E81" s="674"/>
    </row>
    <row r="82" spans="1:5" ht="48" customHeight="1" thickBot="1" x14ac:dyDescent="0.3">
      <c r="A82" s="725" t="s">
        <v>374</v>
      </c>
      <c r="B82" s="728" t="s">
        <v>375</v>
      </c>
      <c r="C82" s="143" t="s">
        <v>376</v>
      </c>
      <c r="D82" s="144">
        <v>19877000</v>
      </c>
      <c r="E82" s="730" t="s">
        <v>377</v>
      </c>
    </row>
    <row r="83" spans="1:5" ht="84.75" customHeight="1" thickBot="1" x14ac:dyDescent="0.3">
      <c r="A83" s="726"/>
      <c r="B83" s="729"/>
      <c r="C83" s="143" t="s">
        <v>378</v>
      </c>
      <c r="D83" s="144">
        <v>1256000</v>
      </c>
      <c r="E83" s="690"/>
    </row>
    <row r="84" spans="1:5" ht="86.25" thickBot="1" x14ac:dyDescent="0.3">
      <c r="A84" s="727"/>
      <c r="B84" s="145" t="s">
        <v>379</v>
      </c>
      <c r="C84" s="146" t="s">
        <v>380</v>
      </c>
      <c r="D84" s="144">
        <v>4567890</v>
      </c>
      <c r="E84" s="731"/>
    </row>
    <row r="85" spans="1:5" ht="16.5" thickTop="1" thickBot="1" x14ac:dyDescent="0.3">
      <c r="A85" s="732" t="s">
        <v>381</v>
      </c>
      <c r="B85" s="733"/>
      <c r="C85" s="147" t="s">
        <v>308</v>
      </c>
      <c r="D85" s="148">
        <f>SUM(D82:D84)</f>
        <v>25700890</v>
      </c>
      <c r="E85" s="149"/>
    </row>
    <row r="86" spans="1:5" ht="16.5" thickTop="1" thickBot="1" x14ac:dyDescent="0.3">
      <c r="A86" s="732" t="s">
        <v>382</v>
      </c>
      <c r="B86" s="733"/>
      <c r="C86" s="147" t="s">
        <v>308</v>
      </c>
      <c r="D86" s="148">
        <f>+D85+D77+D53+D31</f>
        <v>722442084.20000005</v>
      </c>
      <c r="E86" s="149"/>
    </row>
    <row r="87" spans="1:5" ht="15.75" thickTop="1" x14ac:dyDescent="0.25"/>
  </sheetData>
  <mergeCells count="65">
    <mergeCell ref="A82:A84"/>
    <mergeCell ref="B82:B83"/>
    <mergeCell ref="E82:E84"/>
    <mergeCell ref="A85:B85"/>
    <mergeCell ref="A86:B86"/>
    <mergeCell ref="A77:B77"/>
    <mergeCell ref="A79:E79"/>
    <mergeCell ref="A80:A81"/>
    <mergeCell ref="B80:B81"/>
    <mergeCell ref="C80:C81"/>
    <mergeCell ref="D80:D81"/>
    <mergeCell ref="E80:E81"/>
    <mergeCell ref="A58:A68"/>
    <mergeCell ref="B58:B62"/>
    <mergeCell ref="E58:E59"/>
    <mergeCell ref="B63:B64"/>
    <mergeCell ref="B65:B68"/>
    <mergeCell ref="A69:A75"/>
    <mergeCell ref="B69:B72"/>
    <mergeCell ref="B73:B76"/>
    <mergeCell ref="E73:E76"/>
    <mergeCell ref="C75:C76"/>
    <mergeCell ref="A50:A52"/>
    <mergeCell ref="B50:B52"/>
    <mergeCell ref="E50:E52"/>
    <mergeCell ref="A53:B53"/>
    <mergeCell ref="A55:E55"/>
    <mergeCell ref="A56:A57"/>
    <mergeCell ref="B56:B57"/>
    <mergeCell ref="C56:C57"/>
    <mergeCell ref="D56:D57"/>
    <mergeCell ref="E56:E57"/>
    <mergeCell ref="A36:A49"/>
    <mergeCell ref="B36:B38"/>
    <mergeCell ref="E36:E38"/>
    <mergeCell ref="B39:B41"/>
    <mergeCell ref="E39:E40"/>
    <mergeCell ref="B43:B45"/>
    <mergeCell ref="E43:E45"/>
    <mergeCell ref="B46:B49"/>
    <mergeCell ref="E46:E48"/>
    <mergeCell ref="A33:E33"/>
    <mergeCell ref="A34:A35"/>
    <mergeCell ref="B34:B35"/>
    <mergeCell ref="C34:C35"/>
    <mergeCell ref="D34:D35"/>
    <mergeCell ref="E34:E35"/>
    <mergeCell ref="A31:B31"/>
    <mergeCell ref="A7:E7"/>
    <mergeCell ref="A8:A9"/>
    <mergeCell ref="B8:B9"/>
    <mergeCell ref="C8:C9"/>
    <mergeCell ref="D8:D9"/>
    <mergeCell ref="E8:E9"/>
    <mergeCell ref="A10:A22"/>
    <mergeCell ref="B10:B16"/>
    <mergeCell ref="B17:B22"/>
    <mergeCell ref="A23:A29"/>
    <mergeCell ref="B23:B28"/>
    <mergeCell ref="A6:E6"/>
    <mergeCell ref="A1:E1"/>
    <mergeCell ref="A2:E2"/>
    <mergeCell ref="A3:E3"/>
    <mergeCell ref="A4:E4"/>
    <mergeCell ref="A5:E5"/>
  </mergeCells>
  <pageMargins left="0.70866141732283472" right="0.70866141732283472" top="0.35433070866141736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Planificacion </vt:lpstr>
      <vt:lpstr>Cooperacion Internacional </vt:lpstr>
      <vt:lpstr>Cooperación Internacional</vt:lpstr>
      <vt:lpstr>Programas</vt:lpstr>
      <vt:lpstr>OBJ Reslt A01 </vt:lpstr>
      <vt:lpstr>'Cooperacion Internacional '!Área_de_impresión</vt:lpstr>
      <vt:lpstr>'OBJ Reslt A01 '!Área_de_impresión</vt:lpstr>
      <vt:lpstr>'Planificacion '!Área_de_impresión</vt:lpstr>
      <vt:lpstr>Programas!Área_de_impresión</vt:lpstr>
      <vt:lpstr>Programas!Títulos_a_imprimir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angelina.guillen</cp:lastModifiedBy>
  <cp:lastPrinted>2017-01-04T19:00:45Z</cp:lastPrinted>
  <dcterms:created xsi:type="dcterms:W3CDTF">2015-06-12T16:03:28Z</dcterms:created>
  <dcterms:modified xsi:type="dcterms:W3CDTF">2017-12-15T14:50:03Z</dcterms:modified>
</cp:coreProperties>
</file>